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29"/>
  <workbookPr defaultThemeVersion="124226"/>
  <mc:AlternateContent xmlns:mc="http://schemas.openxmlformats.org/markup-compatibility/2006">
    <mc:Choice Requires="x15">
      <x15ac:absPath xmlns:x15ac="http://schemas.microsoft.com/office/spreadsheetml/2010/11/ac" url="C:\Users\JAVIER\Desktop\Socyr\"/>
    </mc:Choice>
  </mc:AlternateContent>
  <xr:revisionPtr revIDLastSave="0" documentId="13_ncr:1_{A0A61130-9C22-463A-AF48-03E962739323}" xr6:coauthVersionLast="28" xr6:coauthVersionMax="28" xr10:uidLastSave="{00000000-0000-0000-0000-000000000000}"/>
  <bookViews>
    <workbookView xWindow="240" yWindow="45" windowWidth="18855" windowHeight="11985" xr2:uid="{00000000-000D-0000-FFFF-FFFF00000000}"/>
  </bookViews>
  <sheets>
    <sheet name="Hoja 1" sheetId="1" r:id="rId1"/>
  </sheets>
  <calcPr calcId="171027"/>
</workbook>
</file>

<file path=xl/calcChain.xml><?xml version="1.0" encoding="utf-8"?>
<calcChain xmlns="http://schemas.openxmlformats.org/spreadsheetml/2006/main">
  <c r="F417" i="1" l="1"/>
  <c r="F415" i="1"/>
  <c r="F413" i="1"/>
  <c r="F411" i="1"/>
  <c r="F407" i="1"/>
  <c r="F405" i="1"/>
  <c r="F403" i="1"/>
  <c r="F401" i="1"/>
  <c r="F397" i="1"/>
  <c r="F395" i="1"/>
  <c r="F393" i="1"/>
  <c r="F391" i="1"/>
  <c r="F389" i="1"/>
  <c r="F387" i="1"/>
  <c r="F380" i="1"/>
  <c r="F378" i="1"/>
  <c r="F376" i="1"/>
  <c r="F374" i="1"/>
  <c r="F370" i="1"/>
  <c r="F368" i="1"/>
  <c r="F366" i="1"/>
  <c r="F364" i="1"/>
  <c r="F360" i="1"/>
  <c r="F358" i="1"/>
  <c r="F356" i="1"/>
  <c r="F354" i="1"/>
  <c r="F350" i="1"/>
  <c r="F348" i="1"/>
  <c r="F346" i="1"/>
  <c r="F344" i="1"/>
  <c r="F338" i="1"/>
  <c r="F334" i="1"/>
  <c r="F330" i="1"/>
  <c r="F324" i="1"/>
  <c r="F320" i="1"/>
  <c r="F316" i="1"/>
  <c r="F310" i="1"/>
  <c r="F306" i="1"/>
  <c r="F302" i="1"/>
  <c r="F296" i="1"/>
  <c r="F294" i="1"/>
  <c r="F292" i="1"/>
  <c r="F288" i="1"/>
  <c r="F286" i="1"/>
  <c r="F284" i="1"/>
  <c r="F280" i="1"/>
  <c r="F278" i="1"/>
  <c r="F276" i="1"/>
  <c r="F272" i="1"/>
  <c r="F270" i="1"/>
  <c r="F268" i="1"/>
  <c r="F262" i="1"/>
  <c r="F260" i="1"/>
  <c r="F258" i="1"/>
  <c r="F254" i="1"/>
  <c r="F252" i="1"/>
  <c r="F250" i="1"/>
  <c r="F246" i="1"/>
  <c r="F244" i="1"/>
  <c r="F242" i="1"/>
  <c r="F240" i="1"/>
  <c r="F236" i="1"/>
  <c r="F234" i="1"/>
  <c r="F232" i="1"/>
  <c r="F230" i="1"/>
  <c r="F224" i="1"/>
  <c r="F222" i="1"/>
  <c r="F220" i="1"/>
  <c r="F218" i="1"/>
  <c r="F214" i="1"/>
  <c r="F212" i="1"/>
  <c r="F210" i="1"/>
  <c r="F208" i="1"/>
  <c r="F206" i="1"/>
  <c r="F202" i="1"/>
  <c r="F200" i="1"/>
  <c r="F198" i="1"/>
  <c r="F196" i="1"/>
  <c r="F194" i="1"/>
  <c r="F188" i="1"/>
  <c r="F186" i="1"/>
  <c r="F184" i="1"/>
  <c r="F180" i="1"/>
  <c r="F178" i="1"/>
  <c r="F176" i="1"/>
  <c r="F174" i="1"/>
  <c r="F170" i="1"/>
  <c r="F168" i="1"/>
  <c r="F166" i="1"/>
  <c r="F164" i="1"/>
  <c r="F158" i="1"/>
  <c r="F156" i="1"/>
  <c r="F154" i="1"/>
  <c r="F150" i="1"/>
  <c r="F148" i="1"/>
  <c r="F146" i="1"/>
  <c r="F144" i="1"/>
  <c r="F140" i="1"/>
  <c r="F138" i="1"/>
  <c r="F136" i="1"/>
  <c r="F134" i="1"/>
  <c r="F128" i="1"/>
  <c r="F126" i="1"/>
  <c r="F124" i="1"/>
  <c r="F120" i="1"/>
  <c r="F118" i="1"/>
  <c r="F116" i="1"/>
  <c r="F114" i="1"/>
  <c r="F110" i="1"/>
  <c r="F108" i="1"/>
  <c r="F106" i="1"/>
  <c r="F104" i="1"/>
  <c r="F98" i="1"/>
  <c r="F96" i="1"/>
  <c r="F94" i="1"/>
  <c r="F90" i="1"/>
  <c r="F88" i="1"/>
  <c r="F86" i="1"/>
  <c r="F84" i="1"/>
  <c r="F80" i="1"/>
  <c r="F78" i="1"/>
  <c r="F76" i="1"/>
  <c r="F74" i="1"/>
  <c r="F68" i="1"/>
  <c r="F66" i="1"/>
  <c r="F64" i="1"/>
  <c r="F62" i="1"/>
  <c r="F58" i="1"/>
  <c r="F56" i="1"/>
  <c r="F54" i="1"/>
  <c r="F52" i="1"/>
  <c r="F50" i="1"/>
  <c r="F46" i="1"/>
  <c r="F44" i="1"/>
  <c r="F42" i="1"/>
  <c r="F40" i="1"/>
  <c r="F38" i="1"/>
  <c r="F32" i="1"/>
  <c r="F30" i="1"/>
  <c r="F28" i="1"/>
  <c r="F24" i="1"/>
  <c r="F22" i="1"/>
  <c r="F20" i="1"/>
  <c r="F18" i="1"/>
  <c r="F14" i="1"/>
  <c r="F12" i="1"/>
  <c r="F10" i="1"/>
  <c r="F8" i="1"/>
</calcChain>
</file>

<file path=xl/sharedStrings.xml><?xml version="1.0" encoding="utf-8"?>
<sst xmlns="http://schemas.openxmlformats.org/spreadsheetml/2006/main" count="994" uniqueCount="994">
  <si>
    <t>Obra:</t>
  </si>
  <si>
    <t>SOCYR - Sistemas constructivos y precios unitarios_2018</t>
  </si>
  <si>
    <t>Banco de precios</t>
  </si>
  <si>
    <t>Código</t>
  </si>
  <si>
    <t>Tipo</t>
  </si>
  <si>
    <t>Ud</t>
  </si>
  <si>
    <t>Resumen</t>
  </si>
  <si>
    <t>Cantidad</t>
  </si>
  <si>
    <t>Precio (€)</t>
  </si>
  <si>
    <t>Importe (€)</t>
  </si>
  <si>
    <t>SOCYR_BASE_DE_PRECIOS_2018A</t>
  </si>
  <si>
    <t>Capítulo</t>
  </si>
  <si>
    <t>SOCYR - Sistemas constructivos y precios unitarios_2018</t>
  </si>
  <si>
    <t>CUBIERTAS</t>
  </si>
  <si>
    <t>Capítulo</t>
  </si>
  <si>
    <t>TIPOLOGÍAS DE CUBIERTAS</t>
  </si>
  <si>
    <t>SOCYR_CUBT1</t>
  </si>
  <si>
    <t>Capítulo</t>
  </si>
  <si>
    <t>TIPO 1: CUBIERTA PLANA INVERTIDA CON LOSAS FILTRANTES</t>
  </si>
  <si>
    <t>SOCYR_CUBT1A</t>
  </si>
  <si>
    <t>Capítulo</t>
  </si>
  <si>
    <t>IMPERMEABILIZACIÓN CON MEMBRANAS DE CAUCHO SOCYREPDM de SURESEAL-CARLISLE 1,2 mm EN CUBIERTAS INVERTIDAS</t>
  </si>
  <si>
    <t>SOCYR_CUBT1A_00</t>
  </si>
  <si>
    <t>Sin clasificar</t>
  </si>
  <si>
    <t xml:space="preserve">m²  </t>
  </si>
  <si>
    <t>Sist. lastrado - CUBIERTA INVERTIDA CON LOSAS FILTRANTES - SOCYREPDM 1,2</t>
  </si>
  <si>
    <t>Cubierta transitable invertida sistema SOCYR-SURESEAL-CARLISLE formada por:
Barrera de vapor de 1 litro/m2 de emulsión de caucho-bitumen tipo Socyasfalto equivalente. (Opcional, a criterio de la D.F.)
Suministro e instalación aislamiento térmico Corcho natural SOCYREPDM negro de 20 mm, densidad 105-125 kg/m3 , ?=0,040 W/mk y desfase térmico de 8-13h.
Formación de pendientes con arcilla expandida SOCYREPDM latermix mini densidad 600 kg/m3 resistencia a la compresión 5,0 MPa y ?=0,142 W/mk con espesor medio de 5 cm. 
Suministro e instalación de membrana impermeabilizante prefabricada monocapa de caucho EPDM 100% vulcanizado SOCYR de SURESEAL-CARLISLE de 1,2 mm. de grueso constante, marcaje CE, se pre¬senta en obra en grandes módulos o mantas sin uniones (2,15 m. 3,05 m. 6,10m. 9,15m. 12,20m. ó 15,25 m. de ancho por 30,05 m. de largo ó 61 m. de largo). Colocada flotante sobre GEOTEXTIL POLIPROPILENO TERMOSOLDADO de 200g/m2 como separador entre la formación de pendientes y lámina impermeabilizante en los paramentos horizontales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
Suministro e instalación de GEOTEXTIL POLIPROPILENO TERMOSOLDADO 100 g/m2 como separador con el acabado.
Suministro y extendido de losas filtrantes, flotantes y registrables de 60x60 con grosor de 75 mm. de hormigón poroso de alta resistencia y 40 mm. de XPS poliestirenos extruido tipo IV. Peso por unidad de losa 22,4 kg. Repercusión 62 kg/m2</t>
  </si>
  <si>
    <t>SOCYR_CUBT1A_Rp1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</si>
  <si>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</si>
  <si>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</si>
  <si>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</si>
  <si>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</si>
  <si>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SOCYR_CUBT1A_Rp2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</si>
  <si>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</si>
  <si>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</si>
  <si>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</si>
  <si>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</si>
  <si>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SOCYR_CUBT1A_Rp3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</si>
  <si>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</si>
  <si>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</si>
  <si>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</si>
  <si>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</si>
  <si>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SOCYR_CUBT1A</t>
  </si>
  <si>
    <t>SOCYR_CUBT1B</t>
  </si>
  <si>
    <t>Capítulo</t>
  </si>
  <si>
    <t>IMPERMEABILIZACIÓN CON MEMBRANAS DE CAUCHO SOCYREPDM de SURESEAL-CARLISLE 1,52 mm EN CUBIERTAS INVERTIDAS</t>
  </si>
  <si>
    <t>SOCYR_CUBT1B_00</t>
  </si>
  <si>
    <t>Sin clasificar</t>
  </si>
  <si>
    <t xml:space="preserve">m²  </t>
  </si>
  <si>
    <t>Sist lastrado - CUBIERTA INVERTIDA CON LOSAS FILTRANTES - SOCYREPDM 1,52</t>
  </si>
  <si>
    <t>Cubierta transitable invertida sistema SOCYR-SURESEAL-CARLISLE formada por:
Barrera de vapor de 1 litro/m2 de emulsión de caucho-bitumen tipo Socyasfalto equivalente. (Opcional, a criterio de la D.F.)
Suministro e instalación aislamiento térmico Corcho natural SOCYREPDM negro de 20 mm, densidad 105-125 kg/m3 , ?=0,040 W/mk y desfase térmico de 8-13h.
Formación de pendientes con arcilla expandida SOCYREPDM latermix mini densidad 600 kg/m3 resistencia a la compresión 5,0 MPa y ?=0,142 W/mk con espesor medio de 5 cm. 
Suministro e instalación de membrana impermeabilizante prefabricada monocapa de caucho EPDM 100% vulcanizado SOCYR de SURESEAL-CARLISLE de 1,52 mm. de grueso constante, marcaje CE, se pre¬senta en obra en grandes módulos o mantas sin uniones (2,15 m. 3,05 m. 6,10m. 9,15m. 12,20m. ó 15,25 m. de ancho por 30,05 m. de largo ó 61 m. de largo). Colocada flotante sobre GEOTEXTIL POLIPROPILENO TERMOSOLDADO de 200g/m2 como separador entre la formación de pendientes y lámina impermeabilizante en los paramentos horizontales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
Suministro e instalación de GEOTEXTIL POLIPROPILENO TERMOSOLDADO 100 g/m2 como separador con el acabado.
Suministro y extendido de losas filtrantes, flotantes y registrables de 60x60 con grosor de 75 mm. de hormigón poroso de alta resistencia y 40 mm. de XPS poliestirenos extruido tipo IV. Peso por unidad de losa 22,4 kg. Repercusión 62 kg/m2</t>
  </si>
  <si>
    <t>SOCYR_CUBT1B_Rp1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</si>
  <si>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</si>
  <si>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</si>
  <si>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</si>
  <si>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</si>
  <si>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SOCYR_CUBT1B_Rp2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</si>
  <si>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</si>
  <si>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</si>
  <si>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</si>
  <si>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</si>
  <si>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SOCYR_CUBT1B_Rp3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</si>
  <si>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</si>
  <si>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</si>
  <si>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</si>
  <si>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</si>
  <si>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SOCYR_CUBT1B</t>
  </si>
  <si>
    <t>SOCYR_CUBT1C</t>
  </si>
  <si>
    <t>Capítulo</t>
  </si>
  <si>
    <t>IMPERMEABILIZACIÓN CON MEMBRANAS DE CAUCHO SOCYREPDM  RESITRIX 3,1mm y 2,5mm EN CUBIERTAS INVERTIDAS</t>
  </si>
  <si>
    <t>SOCYR_CUBT1C_00</t>
  </si>
  <si>
    <t>Sin clasificar</t>
  </si>
  <si>
    <t>m²</t>
  </si>
  <si>
    <t>Sist lastrado - CUBIERTA INVERTIDA CON LOSAS FILTRANTES - SOCYREPDM 3,1-2,5</t>
  </si>
  <si>
    <t>Cubierta transitable invertida sistema SOCYR-SURESEAL-CARLISLE formada por:
Barrera de vapor de 1 litro/m2 de emulsión de caucho-bitumen tipo Socyasfalto equivalente. (Opcional, a criterio de la D.F.)
Suministro e instalación aislamiento térmico Corcho natural SOCYREPDM negro de 20 mm, densidad 105-125 kg/m3 , ?=0,040 W/mk y desfase térmico de 8-13h.
Formación de pendientes con arcilla expandida SOCYREPDM latermix mini densidad 600 kg/m3 resistencia a la compresión 5,0 MPa y ?=0,142 W/mk con espesor medio de 5 cm. 
Suministro e instalación de membrana impermeabilizante prefabricada monocapa de caucho EPDM 100% vulcanizado SOCYR de RESITRIX CLASICS de 3,1mm. de grueso constante, marcaje CE ,se presenta en obra en MODULOS (1 m. de ancho por 10 m. de largo ). Colocada flotante sobre GEOTEXTIL POLIPROPILENO TERMOSOLDADO de 200g/m² como separador entre la formación de pendientes y lámina impermeabilizante en los paramentos horizontales y totalmente adherida a los perímetros CON LA LAMINA EPDM RESITRIX SKW AUTOADHESIVA DE 2,5mm y puntos singulares mediante el "Adhesivo de Soporte" del sistema FG35 DE RESITRIX. Los bajantes, chimeneas y esquinas exteriores llevarán una "Banda EPDM RESITRIX SKW AUTOADHESIVA" para reforzar y sellar la entrega . Las uniones entre módulos de la membrana a realizar en obra se efectuarán con solape mínimo de 50 mm. CON MAQUINA LEICESTER DE AIRE CALIENTE O SIMILAR.
Suministro e instalación de GEOTEXTIL POLIPROPILENO TERMOSOLDADO 100 g/m2 como separador con el acabado.
Suministro y extendido de losas filtrantes, flotantes y registrables de 60x60 con grosor de 75 mm. de hormigón poroso de alta resistencia y 40 mm. de XPS poliestirenos extruido tipo IV. Peso por unidad de losa 22,4 kg. Repercusión 62 kg/m2</t>
  </si>
  <si>
    <t>SOCYR_CUBT1C_Rp2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</si>
  <si>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</si>
  <si>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</si>
  <si>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</si>
  <si>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</si>
  <si>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SOCYR_CUBT1C_Rp3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</si>
  <si>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</si>
  <si>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</si>
  <si>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</si>
  <si>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</si>
  <si>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SOCYR_CUBT1C</t>
  </si>
  <si>
    <t>SOCYR_CUBT1</t>
  </si>
  <si>
    <t>SOCYR_CUBT2</t>
  </si>
  <si>
    <t>Capítulo</t>
  </si>
  <si>
    <t>TIPO 2: CUBIERTA TRANSITABLE</t>
  </si>
  <si>
    <t>SOCYR_CUBT2A</t>
  </si>
  <si>
    <t>Capítulo</t>
  </si>
  <si>
    <t>IMPERMEABILIZACIÓN CON MEMBRANAS DE CAUCHO SOCYREPDM  de SURESEAL-CARLISLE 1,2 mm EN CUBIERTAS PEATONALES</t>
  </si>
  <si>
    <t>SOCYR_CUBT2A_00</t>
  </si>
  <si>
    <t>Sin clasificar</t>
  </si>
  <si>
    <t>m²</t>
  </si>
  <si>
    <t>Sist lastrado - CUBIERTA TRANSITABLE (tránsito personas) - SOCYREPDM 1,2</t>
  </si>
  <si>
    <t>Cubierta transitable para peatones con baldosas sistema SOCYR-SURESEAL-CARLISLE formada por:
Barrera de vapor de 1 litro/m2 de emulsión de caucho-bitumen tipo Socyasfalto equivalente. (Opcional, a criterio de la D.F.)
Suministro e instalación aislamiento térmico Corcho natural SOCYREPDM negro de 20 mm, densidad 105-125 kg/m3 , ?=0,040 W/mk y desfase térmico de 8-13h.
Formación de pendientes con arcilla expandida SOCYREPDM latermix mini densidad 600 kg/m3 resistencia a la compresión 5,0 MPa y ?=0,142 W/mk con espesor medio de 5 cm. 
Suministro e instalación de membrana impermeabilizante prefabricada monocapa de caucho EPDM 100% vulcanizado SOCYR de SURESEAL-CARLISLE de 1,2 mm. de grueso constante, marcaje CE, se pre¬senta en obra en grandes módulos o mantas sin uniones (2,15 m. 3,05 m. 6,10m. 9,15m. 12,20m. ó 15,25 m. de ancho por 30,05 m. de largo ó 61 m. de largo). Colocada flotante sobre GEOTEXTIL POLIPROPILENO TERMOSOLDADO de 200g/m2 como separador entre la formación de pendientes y lámina impermeabilizante en los paramentos horizontales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
Suministro e instalación de GEOTEXTIL POLIPROPILENO TERMOSOLDADO 100 g/m2 como separador con el acabado.
Solado a elegir por la Dirección Facultativa recibido con morteros de cemento (No incluidos).</t>
  </si>
  <si>
    <t>SOCYR_CUBT2A_reco1</t>
  </si>
  <si>
    <t>Sin clasificar</t>
  </si>
  <si>
    <t>m²</t>
  </si>
  <si>
    <t>Recomendación de protección de la lámina EPDM con mortero de arcilla expandida</t>
  </si>
  <si>
    <t>Recomendación de protección de la lámina EPDM con mortero de arcilla expandida SOCYREPDMlatermix mini  de SOCYREPDM densidad 600 kg/m3 resistencia a la compresión 5,0 MPa y ?=0,142 W/mk con espesor medio de 5 cm lo que permite el solado con cementos cola.</t>
  </si>
  <si>
    <t>SOCYR_CUBT2A_Rp1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</si>
  <si>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</si>
  <si>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</si>
  <si>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</si>
  <si>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</si>
  <si>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SOCYR_CUBT2A_Rp2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</si>
  <si>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</si>
  <si>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</si>
  <si>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</si>
  <si>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</si>
  <si>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SOCYR_CUBT2A_Rp3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</si>
  <si>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</si>
  <si>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</si>
  <si>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</si>
  <si>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</si>
  <si>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SOCYR_CUBT2A</t>
  </si>
  <si>
    <t>SOCYR_CUBT2B</t>
  </si>
  <si>
    <t>Capítulo</t>
  </si>
  <si>
    <t>IMPERMEABILIZACIÓN CON MEMBRANAS DE CAUCHO SOCYREPDM  de SURESEAL-CARLISLE 1,5 mm EN CUBIERTAS PEATONALES</t>
  </si>
  <si>
    <t>SOCYR_CUBT2B_00</t>
  </si>
  <si>
    <t>Sin clasificar</t>
  </si>
  <si>
    <t>m²</t>
  </si>
  <si>
    <t>Sist lastrado - CUBIERTA TRANSITABLE (tránsito personas) - SOCYREPDM 1,5</t>
  </si>
  <si>
    <t>Cubierta transitable para peatones con baldosas sistema SOCYR-SURESEAL-CARLISLE formada por:
Barrera de vapor de 1 litro/m2 de emulsión de caucho-bitumen tipo Socyasfalto equivalente. (Opcional, a criterio de la D.F.)
Suministro e instalación aislamiento térmico Corcho natural SOCYREPDM negro de 20 mm, densidad 105-125 kg/m3 , ?=0,040 W/mk y desfase térmico de 8-13h.
Formación de pendientes con arcilla expandida SOCYREPDM latermix mini densidad 600 kg/m3 resistencia a la compresión 5,0 MPa y ?=0,142 W/mk con espesor medio de 5 cm. 
Suministro e instalación de membrana impermeabilizante prefabricada monocapa de caucho EPDM 100% vulcanizado SOCYR de SURESEAL-CARLISLE de 1,5 mm. de grueso constante, marcaje CE, se pre¬senta en obra en grandes módulos o mantas sin uniones (2,15 m. 3,05 m. 6,10m. 9,15m. 12,20m. ó 15,25 m. de ancho por 30,05 m. de largo ó 61 m. de largo). Colocada flotante sobre GEOTEXTIL POLIPROPILENO TERMOSOLDADO de 200g/m2 como separador entre la formación de pendientes y lámina impermeabilizante en los paramentos horizontales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
Suministro e instalación de GEOTEXTIL POLIPROPILENO TERMOSOLDADO 100 g/m2 como separador con el acabado.
Solado a elegir por la Dirección Facultativa recibido con morteros de cemento (No incluidos).</t>
  </si>
  <si>
    <t>SOCYR_CUBT2B_reco1</t>
  </si>
  <si>
    <t>Sin clasificar</t>
  </si>
  <si>
    <t>m²</t>
  </si>
  <si>
    <t>Recomendación de protección de la lámina EPDM con mortero de arcilla expandida</t>
  </si>
  <si>
    <t>Recomendación de protección de la lámina EPDM con mortero de arcilla expandida SOCYREPDMlatermix mini  de SOCYREPDM densidad 600 kg/m3 resistencia a la compresión 5,0 MPa y ?=0,142 W/mk con espesor medio de 5 cm lo que permite el solado con cementos cola.</t>
  </si>
  <si>
    <t>SOCYR_CUBT2B_Rp1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</si>
  <si>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</si>
  <si>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</si>
  <si>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</si>
  <si>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</si>
  <si>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SOCYR_CUBT2B_Rp2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</si>
  <si>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</si>
  <si>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</si>
  <si>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</si>
  <si>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</si>
  <si>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SOCYR_CUBT2B_Rp3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</si>
  <si>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</si>
  <si>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</si>
  <si>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</si>
  <si>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</si>
  <si>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SOCYR_CUBT2B</t>
  </si>
  <si>
    <t>SOCYR_CUBT2C</t>
  </si>
  <si>
    <t>Capítulo</t>
  </si>
  <si>
    <t>IMPERMEABILIZACIÓN CON MEMBRANAS DE CAUCHO SOCYREPDM  RESITRIX 3,1mm y 2,5mm EN CUBIERTAS PEATONALES</t>
  </si>
  <si>
    <t>SOCYR_CUBT2C_00</t>
  </si>
  <si>
    <t>Sin clasificar</t>
  </si>
  <si>
    <t>m²</t>
  </si>
  <si>
    <t>Sist lastrado - CUBIERTA TRANSITABLE (tránsito personas) - SOCYREPDM 3,1-2,5</t>
  </si>
  <si>
    <t>Cubierta transitable para peatones con baldosas sistema SOCYR-SURESEAL-CARLISLE formada por:
Barrera de vapor de 1 litro/m2 de emulsión de caucho-bitumen tipo Socyasfalto equivalente. (Opcional, a criterio de la D.F.)
Suministro e instalación aislamiento térmico Corcho natural SOCYREPDM negro de 20 mm, densidad 105-125 kg/m3 , ?=0,040 W/mk y desfase térmico de 8-13h.
Formación de pendientes con arcilla expandida SOCYREPDM latermix mini densidad 600 kg/m3 resistencia a la compresión 5,0 MPa y ?=0,142 W/mk con espesor medio de 5 cm. 
Suministro e instalación de membrana impermeabilizante prefabricada monocapa de caucho EPDM 100% vulcanizado SOCYR de RESITRIX CLASICS de 3,1mm. de grueso constante, marcaje CE , se presenta en obra en MODULOS (1 m. de ancho por 10 m. de largo ). Colocada flotante sobre GEOTEXTIL POLIPROPILENO TERMOSOLDADO de 200g/m² como separador entre la formación de pendientes y lámina impermeabilizante en los paramentos horizontales y totalmente adherida a los perímetros CON LA LAMINA EPDM RESITRIX SKW AUTOADHESIVA DE 2,5mm y puntos singulares mediante el "Adhesivo de Soporte" del sistema FG35 DE RESITRIX. Los bajantes, chimeneas y esquinas exteriores llevarán una "Banda EPDM RESITRIX SKW AUTOADHESIVA" para reforzar y sellar la entrega . Las uniones entre módulos de la membrana a realizar en obra se efectuarán con solape mínimo de 50 mm. CON MAQUINA LEICESTER DE AIRE CALIENTE O SIMILAR.
Suministro e instalación de GEOTEXTIL POLIPROPILENO TERMOSOLDADO 100 g/m2 como separador con el acabado.
Solado a elegir por la Dirección Facultativa recibido con morteros de cemento (No incluidos).</t>
  </si>
  <si>
    <t>SOCYR_CUBT2C_reco1</t>
  </si>
  <si>
    <t>Sin clasificar</t>
  </si>
  <si>
    <t>m²</t>
  </si>
  <si>
    <t>Recomendación de protección de la lámina EPDM con mortero de arcilla expandida</t>
  </si>
  <si>
    <t>Recomendación de protección de la lámina EPDM con mortero de arcilla expandida SOCYREPDMlatermix mini  de SOCYREPDM densidad 600 kg/m3 resistencia a la compresión 5,0 MPa y ?=0,142 W/mk con espesor medio de 5 cm lo que permite el solado con cementos cola.</t>
  </si>
  <si>
    <t>SOCYR_CUBT2C_Rp2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</si>
  <si>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</si>
  <si>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</si>
  <si>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</si>
  <si>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</si>
  <si>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SOCYR_CUBT2C_Rp3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</si>
  <si>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</si>
  <si>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</si>
  <si>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</si>
  <si>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</si>
  <si>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SOCYR_CUBT2C</t>
  </si>
  <si>
    <t>SOCYR_CUBT2</t>
  </si>
  <si>
    <t>SOCYR_CUBT3</t>
  </si>
  <si>
    <t>Capítulo</t>
  </si>
  <si>
    <t>TIPO 3: CUBIERTA PLANA PARA TRÁFICO PESADO</t>
  </si>
  <si>
    <t>SOCYR_CUBT3A</t>
  </si>
  <si>
    <t>Capítulo</t>
  </si>
  <si>
    <t>IMPERMEABILIZACIÓN CON MEMBRANAS DE CAUCHO SOCYREPDM  de SURESEAL-CARLISLE 1,2 mm EN CUBIERTAS TRÁFICO PESADO</t>
  </si>
  <si>
    <t>SOCYR_CUBT3A_00</t>
  </si>
  <si>
    <t>Sin clasificar</t>
  </si>
  <si>
    <t>m²</t>
  </si>
  <si>
    <t>Sist lastrado - CUBIERTA TRÁFICO PESADO - SOCYREPDM 1,2</t>
  </si>
  <si>
    <t>Cubierta transitable tráfico pesado hasta 60 Ton sistema SOCYR EPDM - SURESEAL-CARLISLE formada por:
Barrera de vapor de 1 litro/m2 de emulsión de caucho-bitumen tipo Socyasfalto equivalente. (Opcional, a criterio de la D.F.)
Suministro e instalación aislamiento térmico de vidrio celular reciclado FOAMGLAS para tráfico ligero hasta 60Ton y espesor 50mm.
Suministro e instalación de membrana impermeabilizante prefabricada monocapa de caucho EPDM 100% vulcanizado SOCYR de SURESEAL-CARLISLE de 1,2 mm. de grueso constante, marcaje CE, se pre¬senta en obra en grandes módulos o mantas sin uniones (2,15 m. 3,05 m. 6,10m. 9,15m. 12,20m. ó 15,25 m. de ancho por 30,05 m. de largo ó 61 m. de largo). Colocada flotante sobre GEOTEXTIL POLIPROPILENO TERMOSOLDADO de 300g/m2 como separador entre el hormigón de pendientes(NO INCLUINDO EN PRECIO) y lámina impermeabilizante en los paramentos horizontales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
Suministro e instalación de GEOTEXTIL POLIPROPILENO TERMOSOLDADO 200 g/m2 como separador con el de la capa de hormigón armado (NO INCLUINDO EN PRECIO) de 5 a 10 cm de espesor con separador-dilatador perimetral de porex de 2 cm. a toda la altura de la capa de hormigón y capa de rodadura, acabado con tierras o capa de rodadura a determinar por la D.F. (NO INCLUIDA EN LA PRESENTE PARTIDA)</t>
  </si>
  <si>
    <t>SOCYR_CUBT3A_Rp1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</si>
  <si>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</si>
  <si>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</si>
  <si>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</si>
  <si>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</si>
  <si>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SOCYR_CUBT3A_Rp2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</si>
  <si>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</si>
  <si>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</si>
  <si>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</si>
  <si>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</si>
  <si>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SOCYR_CUBT3A_Rp3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</si>
  <si>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</si>
  <si>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</si>
  <si>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</si>
  <si>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</si>
  <si>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SOCYR_CUBT3A</t>
  </si>
  <si>
    <t>SOCYR_CUBT3B</t>
  </si>
  <si>
    <t>Capítulo</t>
  </si>
  <si>
    <t>IMPERMEABILIZACIÓN CON MEMBRANAS DE CAUCHO SOCYREPDM  de SURESEAL-CARLISLE 1,5 mm EN CUBIERTAS TRÁFICO PESADO</t>
  </si>
  <si>
    <t>SOCYR_CUBT3B_00</t>
  </si>
  <si>
    <t>Sin clasificar</t>
  </si>
  <si>
    <t>m²</t>
  </si>
  <si>
    <t>Sist lastrado - CUBIERTA TRÁFICO PESADO - SOCYREPDM 1,5</t>
  </si>
  <si>
    <t>Cubierta transitable tráfico pesado hasta 60 Ton sistema SOCYR EPDM - SURESEAL-CARLISLE formada por:
Barrera de vapor de 1 litro/m2 de emulsión de caucho-bitumen tipo Socyasfalto equivalente. (Opcional, a criterio de la D.F.)
Suministro e instalación aislamiento térmico de vidrio celular reciclado FOAMGLAS para tráfico ligero hasta 60Ton y espesor 50mm.
Suministro e instalación de membrana impermeabilizante prefabricada monocapa de caucho EPDM 100% vulcanizado SOCYR de SURESEAL-CARLISLE de 1,5 mm. de grueso constante, marcaje CE, se pre¬senta en obra en grandes módulos o mantas sin uniones (2,15 m. 3,05 m. 6,10m. 9,15m. 12,20m. ó 15,25 m. de ancho por 30,05 m. de largo ó 61 m. de largo). Colocada flotante sobre GEOTEXTIL POLIPROPILENO TERMOSOLDADO de 300g/m2 como separador entre el hormigón de pendientes(NO INCLUINDO EN PRECIO) y lámina impermeabilizante en los paramentos horizontales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
Suministro e instalación de GEOTEXTIL POLIPROPILENO TERMOSOLDADO 200 g/m2 como separador con el de la capa de hormigón armado (NO INCLUINDO EN PRECIO) de 5 a 10 cm de espesor con separador-dilatador perimetral de porex de 2 cm. a toda la altura de la capa de hormigón y capa de rodadura, acabado con tierras o capa de rodadura a determinar por la D.F. (NO INCLUIDA EN LA PRESENTE PARTIDA)</t>
  </si>
  <si>
    <t>SOCYR_CUBT3B_Rp1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</si>
  <si>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</si>
  <si>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</si>
  <si>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</si>
  <si>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</si>
  <si>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SOCYR_CUBT3B_Rp2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</si>
  <si>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</si>
  <si>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</si>
  <si>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</si>
  <si>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</si>
  <si>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SOCYR_CUBT3B_Rp3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</si>
  <si>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</si>
  <si>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</si>
  <si>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</si>
  <si>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</si>
  <si>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SOCYR_CUBT3B</t>
  </si>
  <si>
    <t>SOCYR_CUBT3C</t>
  </si>
  <si>
    <t>Capítulo</t>
  </si>
  <si>
    <t>IMPERMEABILIZACIÓN CON MEMBRANAS DE CAUCHO SOCYREPDM RESITRIX 3,1mm y 2,5mm EN CUBIERTAS TRÁFICO PESADO</t>
  </si>
  <si>
    <t>SOCYR_CUBT3C_00</t>
  </si>
  <si>
    <t>Sin clasificar</t>
  </si>
  <si>
    <t>m²</t>
  </si>
  <si>
    <t>Sist lastrado - CUBIERTA TRÁFICO PESADO - SOCYREPDM 3,1-2,5</t>
  </si>
  <si>
    <t>Cubierta transitable tráfico pesado hasta 60 Ton sistema SOCYR EPDM - SURESEAL-CARLISLE formada por:
Barrera de vapor de 1 litro/m2 de emulsión de caucho-bitumen tipo Socyasfalto equivalente. (Opcional, a criterio de la D.F.)
Suministro e instalación aislamiento térmico de vidrio celular reciclado FOAMGLAS para tráfico ligero hasta 60Ton y espesor 50mm.
Suministro e instalación de membrana impermeabilizante prefabricada monocapa de caucho EPDM 100% vulcanizado SOCYR de RESITRIX CLASICS de 3,1mm. de grueso constante, marcaje CE ,se presenta en obra en MODULOS (1 m. de ancho por 10 m. de largo ). Colocada flotante sobre GEOTEXTIL POLIPROPILENO TERMOSOLDADO de 300g/m² como separador entre el hormigón de pendientes(NO INCLUINDO EN PRECIO) y lámina impermeabilizante en los paramentos horizontales y totalmente adherida a los perímetros CON LA LAMINA EPDM RESITRIX SKW AUTOADHESIVA DE 2,5mm y puntos singulares mediante el "Adhesivo de Soporte" del sistema FG35 DE RESITRIX. Los bajantes, chimeneas y esquinas exteriores llevarán una "Banda EPDM RESITRIX SKW AUTOADHESIVA" para reforzar y sellar la entrega . Las uniones entre módulos de la membrana a realizar en obra se efectuarán con solape mínimo de 50 mm. CON MAQUINA LEICESTER DE AIRE CALIENTE O SIMILAR.
Suministro e instalación de GEOTEXTIL POLIPROPILENO TERMOSOLDADO 200 g/m2 como separador con el de la capa de hormigón armado (NO INCLUINDO EN PRECIO) de 5 a 10 cm de espesor con separador-dilatador perimetral de porex de 2 cm. a toda la altura de la capa de hormigón y capa de rodadura, acabado con tierras o capa de rodadura a determinar por la D.F. (NO INCLUIDA EN LA PRESENTE PARTIDA)</t>
  </si>
  <si>
    <t>SOCYR_CUBT3C_Rp2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</si>
  <si>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</si>
  <si>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</si>
  <si>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</si>
  <si>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</si>
  <si>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SOCYR_CUBT3C_Rp3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</si>
  <si>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</si>
  <si>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</si>
  <si>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</si>
  <si>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</si>
  <si>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SOCYR_CUBT3C</t>
  </si>
  <si>
    <t>SOCYR_CUBT3</t>
  </si>
  <si>
    <t>SOCYR_CUBT4</t>
  </si>
  <si>
    <t>Capítulo</t>
  </si>
  <si>
    <t>TIPO 4: CUBIERTA PLANA VENTILADA TRANSITABLE</t>
  </si>
  <si>
    <t>SOCYR_CUBT4A</t>
  </si>
  <si>
    <t>Capítulo</t>
  </si>
  <si>
    <t>IMPERMEABILIZACIÓN CON MEMBRANAS DE CAUCHO SOCYREPDM de SURESEAL-CARLISLE 1,2 mm EN CUBIERTAS VENTILADAS TRANSITABLES CON LOSAS FLOTANTES.</t>
  </si>
  <si>
    <t>SOCYR_CUBT4A_00</t>
  </si>
  <si>
    <t>Sin clasificar</t>
  </si>
  <si>
    <t>m²</t>
  </si>
  <si>
    <t>Sist lastrado - CUBIERTA VENTILADA TRANSITABLE - SOCYREPDM 1,2</t>
  </si>
  <si>
    <t>Cubierta ventilada transitable sistema SOCYREPDM-SURESEAL-CARLISLE formada por:
Barrera de vapor de 1 litro/m2 de emulsión de caucho-bitumen tipo Socyasfalto equivalente. (Opcional, a criterio de la D.F.)
Suministro e instalación aislamiento térmico Corcho natural SOCYREPDM negro de 20 mm, densidad 105-125 kg/m3 , ?=0,040 W/mk y desfase térmico de 8-13h.
Formación de pendientes con arcilla expandida SOCYREPDM latermix mini densidad 600 kg/m3 resistencia a la compresión 5,0 MPa y ?=0,142 W/mk con espesor medio de 5 cm. 
Suministro e instalación de membrana impermeabilizante prefabricada monocapa de caucho EPDM 100% vulcanizado SOCYR de SURESEAL-CARLISLE de 1,2 mm. de grueso constante, marcaje CE, se pre¬senta en obra en grandes módulos o mantas sin uniones (2,15 m. 3,05 m. 6,10m. 9,15m. 12,20m. ó 15,25 m. de ancho por 30,05 m. de largo ó 61 m. de largo). Colocada flotante sobre GEOTEXTIL POLIPROPILENO TERMOSOLDADO de 200g/m2 como separador entre la formación de pendientes y lámina impermeabilizante en los paramentos horizontales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
Suministro e instalación de GEOTEXTIL POLIPROPILENO TERMOSOLDADO 100 g/m2 como separador con el acabado.
Suministro y colocación sobre plots regulables de 130 a 220 mm. de altura y resistencia a la com¬presión 2.000 kg/apoyo de losas filtrantes, flotantes y registrables de 60x60 con grosor de 75 mm. de hormigón poroso de alta resistencia y 40 mm. de XPS poliestirenos extruido tipo IV. Peso por unidad de losa 22,4 kg. Repercusión 62 kg/m2</t>
  </si>
  <si>
    <t>SOCYR_CUBT4A_Rp1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</si>
  <si>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</si>
  <si>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</si>
  <si>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</si>
  <si>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</si>
  <si>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SOCYR_CUBT4A_Rp2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</si>
  <si>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</si>
  <si>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</si>
  <si>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</si>
  <si>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</si>
  <si>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SOCYR_CUBT4A_Rp3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</si>
  <si>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</si>
  <si>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</si>
  <si>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</si>
  <si>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</si>
  <si>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SOCYR_CUBT4A</t>
  </si>
  <si>
    <t>SOCYR_CUBT4B</t>
  </si>
  <si>
    <t>Capítulo</t>
  </si>
  <si>
    <t>IMPERMEABILIZACIÓN CON MEMBRANAS DE CAUCHO SOCYREPDM de SURESEAL-CARLISLE 1,5 mm EN CUBIERTAS VENTILADAS TRANSITABLES CON LOSAS FLOTANTES.</t>
  </si>
  <si>
    <t>SOCYR_CUBT4B_00</t>
  </si>
  <si>
    <t>Sin clasificar</t>
  </si>
  <si>
    <t>m²</t>
  </si>
  <si>
    <t>Sist lastrado - CUBIERTA VENTILADA TRANSITABLE - SOCYREPDM 1,5</t>
  </si>
  <si>
    <t>Cubierta ventilada transitable sistema SOCYREPDM-SURESEAL-CARLISLE formada por:
Barrera de vapor de 1 litro/m2 de emulsión de caucho-bitumen tipo Socyasfalto equivalente. (Opcional, a criterio de la D.F.)
Suministro e instalación aislamiento térmico Corcho natural SOCYREPDM negro de 20 mm, densidad 105-125 kg/m3 , ?=0,040 W/mk y desfase térmico de 8-13h.
Formación de pendientes con arcilla expandida SOCYREPDM latermix mini densidad 600 kg/m3 resistencia a la compresión 5,0 MPa y ?=0,142 W/mk con espesor medio de 5 cm. 
Suministro e instalación de membrana impermeabilizante prefabricada monocapa de caucho EPDM 100% vulcanizado SOCYR de SURESEAL-CARLISLE de 1,5 mm. de grueso constante, marcaje CE, se pre¬senta en obra en grandes módulos o mantas sin uniones (2,15 m. 3,05 m. 6,10m. 9,15m. 12,20m. ó 15,25 m. de ancho por 30,05 m. de largo ó 61 m. de largo). Colocada flotante sobre GEOTEXTIL POLIPROPILENO TERMOSOLDADO de 200g/m2 como separador entre la formación de pendientes y lámina impermeabilizante en los paramentos horizontales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
Suministro e instalación de GEOTEXTIL POLIPROPILENO TERMOSOLDADO 100 g/m2 como separador con el acabado.
Suministro y colocación sobre plots regulables de 130 a 220 mm. de altura y resistencia a la com¬presión 2.000 kg/apoyo de losas filtrantes, flotantes y registrables de 60x60 con grosor de 75 mm. de hormigón poroso de alta resistencia y 40 mm. de XPS poliestirenos extruido tipo IV. Peso por unidad de losa 22,4 kg. Repercusión 62 kg/m2</t>
  </si>
  <si>
    <t>SOCYR_CUBT4B_Rp1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</si>
  <si>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</si>
  <si>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</si>
  <si>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</si>
  <si>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</si>
  <si>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SOCYR_CUBT4B_Rp2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</si>
  <si>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</si>
  <si>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</si>
  <si>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</si>
  <si>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</si>
  <si>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SOCYR_CUBT4B_Rp3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</si>
  <si>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</si>
  <si>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</si>
  <si>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</si>
  <si>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</si>
  <si>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SOCYR_CUBT4B</t>
  </si>
  <si>
    <t>SOCYR_CUBT4C</t>
  </si>
  <si>
    <t>Capítulo</t>
  </si>
  <si>
    <t>IMPERMEABILIZACIÓN CON MEMBRANAS DE CAUCHO SOCYREPDM RESITRIX 3,1mm y 2,5mm EN CUBIERTAS VENTILADAS TRANSITABLES CON LOSAS FLOTANTES.</t>
  </si>
  <si>
    <t>SOCYR_CUBT4C_00</t>
  </si>
  <si>
    <t>Sin clasificar</t>
  </si>
  <si>
    <t>m²</t>
  </si>
  <si>
    <t>Sist lastrado - CUBIERTA VENTILADA TRANSITABLE - SOCYREPDM 3,1-2,5</t>
  </si>
  <si>
    <t>Cubierta ventilada transitable sistema SOCYREPDM-SURESEAL-CARLISLE formada por:
Barrera de vapor de 1 litro/m2 de emulsión de caucho-bitumen tipo Socyasfalto equivalente. (Opcional, a criterio de la D.F.)
Suministro e instalación aislamiento térmico Corcho natural SOCYREPDM negro de 20 mm, densidad 105-125 kg/m3 , ?=0,040 W/mk y desfase térmico de 8-13h.
Formación de pendientes con arcilla expandida SOCYREPDM latermix mini densidad 600 kg/m3 resistencia a la compresión 5,0 MPa y ?=0,142 W/mk con espesor medio de 5 cm. 
Suministro e instalación de membrana impermeabilizante prefabricada monocapa de caucho EPDM 100% vulcanizado SOCYR de RESITRIX CLASICS de 3,1mm. de grueso constante, marcaje CE , se presenta en obra en MODULOS (1 m. de ancho por 10 m. de largo ). Colocada flotante sobre GEOTEXTIL POLIPROPILENO TERMOSOLDADO de 200g/m² como separador entre la formación de pendientes y lámina impermeabilizante en los paramentos horizontales y totalmente adherida a los perímetros CON LA LAMINA EPDM RESITRIX SKW AUTOADHESIVA DE 2,5mm y puntos singulares mediante el "Adhesivo de Soporte" del sistema FG35 DE RESITRIX. Los bajantes, chimeneas y esquinas exteriores llevarán una "Banda EPDM RESITRIX SKW AUTOADHESIVA" para reforzar y sellar la entrega . Las uniones entre módulos de la membrana a realizar en obra se efectuarán con solape mínimo de 50 mm. CON MAQUINA LEICESTER DE AIRE CALIENTE O SIMILAR.
Suministro e instalación de GEOTEXTIL POLIPROPILENO TERMOSOLDADO 100 g/m2 como separador con el acabado.
Suministro y colocación sobre plots regulables de 130 a 220 mm. de altura y resistencia a la com¬presión 2.000 kg/apoyo de losas filtrantes, flotantes y registrables de 60x60 con grosor de 75 mm. de hormigón poroso de alta resistencia y 40 mm. de XPS poliestirenos extruido tipo IV. Peso por unidad de losa 22,4 kg. Repercusión 62 kg/m2</t>
  </si>
  <si>
    <t>SOCYR_CUBT4C_Rp2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</si>
  <si>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</si>
  <si>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</si>
  <si>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</si>
  <si>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</si>
  <si>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SOCYR_CUBT4C_Rp3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</si>
  <si>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</si>
  <si>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</si>
  <si>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</si>
  <si>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</si>
  <si>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SOCYR_CUBT4C</t>
  </si>
  <si>
    <t>SOCYR_CUBT4</t>
  </si>
  <si>
    <t>SOCYR_CUBT5</t>
  </si>
  <si>
    <t>Capítulo</t>
  </si>
  <si>
    <t>TIPO 5: IMPERMEABILIZACIÓN CON MEMBRANA EPDM</t>
  </si>
  <si>
    <t>SOCYR_CUBT5A</t>
  </si>
  <si>
    <t>Capítulo</t>
  </si>
  <si>
    <t>IMPERMEABILIZACIÓN OBRA CIVIL CON MEMBRANAS DE CAUCHO SOCYREPDM de SURESEAL-CARLISLE 1,2 mm</t>
  </si>
  <si>
    <t>SOCYR_CUBT5A_00</t>
  </si>
  <si>
    <t>Sin clasificar</t>
  </si>
  <si>
    <t>m²</t>
  </si>
  <si>
    <t>Sist. lastrado - SOCYREPDM 1,2</t>
  </si>
  <si>
    <t>Suministro e instalación de membrana impermeabilizante prefabricada monocapa de caucho EPDM 100% vulcanizado SOCYR de SURESEAL-CARLISLE de 1,2 mm. de grueso constante, marcaje CE, Classifi¬cació L4, la máxima, al punzonamiento estático. Sistema de instalación en frío. Se pre¬senta en obra en grandes módulos o mantas sin uniones (2,15 m. 3,05 m. 6,10m. 9,15m. 12,20m. ó 15,25 m. de ancho por 30,05 m. de largo ó 61 m. de largo). Colocada flotante sobre GEOTEXTIL POLIPROPILENO TERMOSOLDADO de 200g/m2 como separador entre la formación de pendientes y lámina impermeabilizante en los paramentos horizontales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
Suministro e instalación de GEOTEXTIL POLIPROPILENO TERMOSOLDADO 100 g/m2 como separador y protector de la impermeabilización.
OBSERVACIONES:
Dependiendo del tipo de soporte y esfuerzos se deberá elegir el GEOTEXTIL POLIPROPILENO TERMOSOLDADO más adecuado y ajustar el CBR del mismo a las necesidades.
La membrana puede aplicarse totalmente adherida, ver sistema adherido.</t>
  </si>
  <si>
    <t>SOCYR_CUBT5A_Rp1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</si>
  <si>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</si>
  <si>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</si>
  <si>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</si>
  <si>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</si>
  <si>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SOCYR_CUBT5A_Rp2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</si>
  <si>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</si>
  <si>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</si>
  <si>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</si>
  <si>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</si>
  <si>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SOCYR_CUBT5A_Rp3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</si>
  <si>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</si>
  <si>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</si>
  <si>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</si>
  <si>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</si>
  <si>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SOCYR_CUBT5A</t>
  </si>
  <si>
    <t>SOCYR_CUBT5B</t>
  </si>
  <si>
    <t>Capítulo</t>
  </si>
  <si>
    <t>IMPERMEABILIZACIÓN OBRA CIVIL CON MEMBRANAS DE CAUCHO SOCYREPDM de SURESEAL-CARLISLE 1,52 mm</t>
  </si>
  <si>
    <t>SOCYR_CUBT5B_00</t>
  </si>
  <si>
    <t>Sin clasificar</t>
  </si>
  <si>
    <t>m²</t>
  </si>
  <si>
    <t>Sist. lastrado - SOCYREPDM 1,5</t>
  </si>
  <si>
    <t>Suministro e instalación de membrana impermeabilizante prefabricada monocapa de caucho EPDM 100% vulcanizado SOCYR de SURESEAL-CARLISLE de 1,52 mm. de grueso constante, marcaje CE, Classifi¬cació L4, la máxima, al punzonamiento estático. Sistema de instalación en frío. Se pre¬senta en obra en grandes módulos o mantas sin uniones (2,15 m. 3,05 m. 6,10m. 9,15m. 12,20m. ó 15,25 m. de ancho por 30,05 m. de largo ó 61 m. de largo). Colocada flotante sobre GEOTEXTIL POLIPROPILENO TERMOSOLDADO de 200g/m2 como separador entre la formación de pendientes y lámina impermeabilizante en los paramentos horizontales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
Suministro e instalación de GEOTEXTIL POLIPROPILENO TERMOSOLDADO 100 g/m2 como separador y protector de la impermeabilización.
OBSERVACIONES:
Dependiendo del tipo de soporte y esfuerzos se deberá elegir el GEOTEXTIL POLIPROPILENO TERMOSOLDADO más adecuado y ajustar el CBR del mismo a las necesidades.
La membrana puede aplicarse totalmente adherida, ver sistema adherido.</t>
  </si>
  <si>
    <t>SOCYR_CUBT5B_Rp1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</si>
  <si>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</si>
  <si>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</si>
  <si>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</si>
  <si>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</si>
  <si>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SOCYR_CUBT5B_Rp2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</si>
  <si>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</si>
  <si>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</si>
  <si>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</si>
  <si>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</si>
  <si>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SOCYR_CUBT5B_Rp3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</si>
  <si>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</si>
  <si>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</si>
  <si>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</si>
  <si>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</si>
  <si>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SOCYR_CUBT5B</t>
  </si>
  <si>
    <t>SOCYR_CUBT5C</t>
  </si>
  <si>
    <t>Capítulo</t>
  </si>
  <si>
    <t>IMPERMEABILIZACIÓN OBRA CIVIL CON MEMBRANAS DE CAUCHO SOCYREPDM RESITRIX 3,1mm y 2,5mm</t>
  </si>
  <si>
    <t>SOCYR_CUBT5C_00</t>
  </si>
  <si>
    <t>Sin clasificar</t>
  </si>
  <si>
    <t>m²</t>
  </si>
  <si>
    <t>Sist. lastrado - SOCYREPDM 3,1-2,5</t>
  </si>
  <si>
    <t>Suministro e instalación de membrana impermeabilizante prefabricada monocapa de caucho EPDM 100% vulcanizado SOCYR de RESITRIX CLASICS de 3,1mm. de grueso constante, marcaje CE ,se presenta en obra en MODULOS (1 m. de ancho por 10 m. de largo ). Colocada flotante sobre GEOTEXTIL POLIPROPILENO TERMOSOLDADO de 200g/m² como separador entre la formación de pendientes y lámina impermeabilizante en los paramentos horizontales y totalmente adherida a los perímetros CON LA LAMINA EPDM RESITRIX SKW AUTOADHESIVA DE 2,5mm y puntos singulares mediante el "Adhesivo de Soporte" del sistema FG35 DE RESITRIX. Los bajantes, chimeneas y esquinas exteriores llevarán una "Banda EPDM RESITRIX SKW AUTOADHESIVA" para reforzar y sellar la entrega . Las uniones entre módulos de la membrana a realizar en obra se efectuarán con solape mínimo de 50 mm. CON MAQUINA LEICESTER DE AIRE CALIENTE O SIMILAR.
Suministro e instalación de GEOTEXTIL POLIPROPILENO TERMOSOLDADO 100 g/m2 como separador y protector de la impermeabilización.
OBSERVACIONES
Dependiendo del tipo de soporte y esfuerzos se deberá elegir el GEOTEXTIL POLIPROPILENO TERMOSOLDADO más adecuado y ajustar el CBR del mismo a las necesidades.
La membrana puede aplicarse totalmente adherida, ver sistema adherido.</t>
  </si>
  <si>
    <t>SOCYR_CUBT5C_Rp2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</si>
  <si>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</si>
  <si>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</si>
  <si>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</si>
  <si>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</si>
  <si>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SOCYR_CUBT5C_Rp3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</si>
  <si>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</si>
  <si>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</si>
  <si>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</si>
  <si>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</si>
  <si>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SOCYR_CUBT5C</t>
  </si>
  <si>
    <t>SOCYR_CUBT5</t>
  </si>
  <si>
    <t>SOCYR_CUBT6</t>
  </si>
  <si>
    <t>Capítulo</t>
  </si>
  <si>
    <t>TIPO 6: REHABILITACIÓN EN CUBIERTA PLANA</t>
  </si>
  <si>
    <t>SOCYR_CUBT6A</t>
  </si>
  <si>
    <t>Capítulo</t>
  </si>
  <si>
    <t>Sistema de impermeabilización SOCYRTEC TOP adherido con membranas SOCYREPDM de SURESEAL-CARLISLE 1,2 mm para rehabilitación de cubiertas de bajo tránsito mas loseta de caucho reciclado.</t>
  </si>
  <si>
    <t>SOCYR_CUBT6A_00</t>
  </si>
  <si>
    <t>Sin clasificar</t>
  </si>
  <si>
    <t>m²</t>
  </si>
  <si>
    <t>Sistema adherido sobre CUBIERTA EXISTENTE TRANSITABLE,  - SOCYREPDM 1,2</t>
  </si>
  <si>
    <t>Suministro y colocación totalmente adherida de membrana impermeabilizante prefabricada monocapa de caucho EPDM 100% vulcanizado SOCYR de SURESEAL-CARLISLE de 1,2 mm. de grueso constante, marcaje CE, se pre¬senta en obra en grandes módulos o mantas sin uniones (2,15 m. 3,05 m. 6,10m. 9,15m. 12,20m. ó 15,25 m. de ancho por 30,05 m. de largo ó 61 m. de largo). 
Aplicación al soporte y a la membrana de adhesivo de soporte SOCYCOLA I oSOCYCOLA PLUS O BONDING ADHESIVE de SURESEAL-CARLISLE del sistema, con dotación de 1 litro por cada 2,0 m2 tanto en los para¬mentos horizontales como en los perímetros y puntos singulares. Los bajantes, chimeneas y esqui¬nas exteriores llevarán una "Banda Autoadhesiva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TAPEde SURESEAL-CARLISLE" a lo largo de todo el área de sola¬pe provocando una unión química en frío. 
Sobre la lamina de EPDM se colococará la lámina de cau¬cho reciclado aglomerado con resinas de poliuretano totalmente adherido previa imprimación de "SOCYPRIMER" o "HP-250 SPLICE PRIMERde SURESEAL-CARLISLE".
OBSERVACIONES:
Se aplica directamente sobre soportes, previa limpieza de los mismos, sobre rasilla, gres y todo tipo de revestimientos de cubierta, salvo en caso de hacerlo sobre lámina asfáltica (consulte en ese caso con nuestro departamento técnico), recomendado en aquellos edificios de gran antigüedad por el in¬cremento del peso propio INAPRECIABLE, TAN SOLO 5 KG/M2.</t>
  </si>
  <si>
    <t>SOCYR_CUBT6A_Rp1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</si>
  <si>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</si>
  <si>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</si>
  <si>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</si>
  <si>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</si>
  <si>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SOCYR_CUBT6A_Rp2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</si>
  <si>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</si>
  <si>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</si>
  <si>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</si>
  <si>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</si>
  <si>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SOCYR_CUBT6A_Rp3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</si>
  <si>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</si>
  <si>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</si>
  <si>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</si>
  <si>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</si>
  <si>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SOCYR_CUBT6A</t>
  </si>
  <si>
    <t>SOCYR_CUBT6B</t>
  </si>
  <si>
    <t>Capítulo</t>
  </si>
  <si>
    <t>Sistema de impermeabilización adherido con membranas SOCYREPDM de SURESEAL-CARLISLE 1,52 mm para rehabilitación de cubiertas de bajo tránsito.</t>
  </si>
  <si>
    <t>SOCYR_CUBT6B_00</t>
  </si>
  <si>
    <t>Sin clasificar</t>
  </si>
  <si>
    <t>m²</t>
  </si>
  <si>
    <t>Sistema adherido SOBRE PAVIMENTO EXISTENTE, BAJO TRÁNSITO - SOCYREPDM 1,5</t>
  </si>
  <si>
    <t>Suministro y colocación totalmente adherida de membrana impermeabilizante prefabricada monocapa de caucho EPDM 100% vulcanizado SOCYR de SURESEAL-CARLISLE de 1,52 mm. de grueso constante, marcaje CE, se pre¬senta en obra en grandes módulos o mantas sin uniones (2,15 m. 3,05 m. 6,10m. 9,15m. 12,20m. ó 15,25 m. de ancho por 30,05 m. de largo ó 61 m. de largo). 
Aplicación al soporte y a la membrana de adhesivo de soporte SOCYCOLA I oSOCYCOLA PLUS O BONDING ADHESIVE de SURESEAL-CARLISLE del sistema, con dotación de 1 litro por cada 2,0 m2 tanto en los para¬mentos horizontales como en los perímetros y puntos singulares. Los bajantes, chimeneas y esqui¬nas exteriores llevarán una "Banda Autoadhesiva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TAPEde SURESEAL-CARLISLE" a lo largo de todo el área de sola¬pe provocando una unión química en frío.
OBSERVACIONES:
Se aplica directamente sobre soportes, previa limpieza de los mismos, sobre rasilla, gres y todo tipo de revestimientos de cubierta, salvo en caso de hacerlo sobre lámina asfáltica (consulte en ese caso con nuestro departamento técnico), recomendado en aquellos edificios de gran antigüedad por el in¬cremento del peso propio casi inexistente.</t>
  </si>
  <si>
    <t>SOCYR_CUBT6B_Rp1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</si>
  <si>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</si>
  <si>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</si>
  <si>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</si>
  <si>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</si>
  <si>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SOCYR_CUBT6B_Rp2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</si>
  <si>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</si>
  <si>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</si>
  <si>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</si>
  <si>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</si>
  <si>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SOCYR_CUBT6B_Rp3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</si>
  <si>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</si>
  <si>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</si>
  <si>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</si>
  <si>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</si>
  <si>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SOCYR_CUBT6B</t>
  </si>
  <si>
    <t>SOCYR_CUBT6C</t>
  </si>
  <si>
    <t>Capítulo</t>
  </si>
  <si>
    <t>Sistema de impermeabilización adherido con membranas SOCYREPDM RESITRIX 2,5mm para rehabilitación de cubiertas de tránsito medio. (mantenimiento)</t>
  </si>
  <si>
    <t>SOCYR_CUBT6C_00</t>
  </si>
  <si>
    <t>Sin clasificar</t>
  </si>
  <si>
    <t>m²</t>
  </si>
  <si>
    <t>Sistema adherido SOBRE CUBIERTA PLANA EXISTENTE, TRÁNSITO MEDIO - SOCYREPDM 2,5</t>
  </si>
  <si>
    <t>Sistema de impermeabilización adherido con membrana SOCYR EPDM de RESITRIX CARLISLE EUROPE. para rehabilitación de cubiertas de tránsito medio.
Suministro e instalación de membrana impermeabilizante prefabricada monocapa de caucho EPDM 100% vulcanizado SOCYR de LAMINA EPDM RESITRIX SKW AUTOADHESIVA DE 2,5MM y puntos singulares mediante el "Adhesivo de Soporte" del sistema FG35 DE RESITRIX. Los bajantes, chimeneas y esquinas exteriores llevarán una "Banda EPDM RESITRIX SKW AUTOADHESIVA" para reforzar y sellar la entrega . Las uniones entre módulos de la membrana a realizar en obra se efectuarán con solape mínimo de 50 mm. CON MAQUINA LEICESTER DE AIRE CALIENTE O SIMILAR. 
OBSERVACIONES:
Se aplica directamente sobre soportes, previa limpieza de los mismos, sobre rasilla, gres y todo tipo de revestimientos de cubierta, incluso sobre lámina asfáltica (consulte en ese caso con nuestro departamento técnico), recomendado en aquellos edificios de gran antigüedad por el mínimo in¬cremento del peso propio.</t>
  </si>
  <si>
    <t>SOCYR_CUBT6C_Rp2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</si>
  <si>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</si>
  <si>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</si>
  <si>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</si>
  <si>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</si>
  <si>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SOCYR_CUBT6C_Rp3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</si>
  <si>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</si>
  <si>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</si>
  <si>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</si>
  <si>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</si>
  <si>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SOCYR_CUBT6C</t>
  </si>
  <si>
    <t>SOCYR_CUBT6</t>
  </si>
  <si>
    <t>SOCYR_CUBT7</t>
  </si>
  <si>
    <t>Capítulo</t>
  </si>
  <si>
    <t>TIPO 7: CUBIERTA PLANA INVERTIDA NO TRANSITABLE</t>
  </si>
  <si>
    <t>SOCYR_CUBT7A</t>
  </si>
  <si>
    <t>Capítulo</t>
  </si>
  <si>
    <t>IMPERMEABILIZACIÓN CON MEMBRANAS DE CAUCHO SOCYREPDM de SURESEAL-CARLISLE 1,2 mm EN CUBIERTAS INVERTIDAS</t>
  </si>
  <si>
    <t>SOCYR_CUBT7A_00</t>
  </si>
  <si>
    <t>Sin clasificar</t>
  </si>
  <si>
    <t>m²</t>
  </si>
  <si>
    <t>Sist. lastrado - CUBIERTA INVERTIDA GRAVA - SOCYREPDM 1,2</t>
  </si>
  <si>
    <t>Cubierta no transitable invertida sistema SOCYR-SURESEAL-CARLISLE formada por:
Barrera de vapor de 1 litro/m2 de emulsión de caucho-bitumen tipo Socyasfalto equivalente. (Opcional, a criterio de la D.F.)
Suministro e instalación aislamiento térmico Corcho natural SOCYREPDM negro de 20 mm, densidad 105-125 kg/m3 , ?=0,040 W/mk y desfase térmico de 8-13h.
Formación de pendientes con arcilla expandida SOCYREPDM latermix mini densidad 600 kg/m3 resistencia a la compresión 5,0 MPa y ?=0,142 W/mk con espesor medio de 5 cm. 
Suministro e instalación de membrana impermeabilizante prefabricada monocapa de caucho EPDM 100% vulcanizado SOCYR de SURESEAL-CARLISLE de 1,2 mm. de grueso constante, marcaje CE, se pre¬senta en obra en grandes módulos o mantas sin uniones (2,15 m. 3,05 m. 6,10m. 9,15m. 12,20m. ó 15,25 m. de ancho por 30,05 m. de largo ó 61 m. de largo). Colocada flotante sobre GEOTEXTIL POLIPROPILENO TERMOSOLDADO de 200g/m2 como separador entre la formación de pendientes y lámina impermeabilizante en los paramentos horizontales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
Suministro e instalación aislamiento térmico Corcho natural SOCYREPDM negro de 20 mm, densidad 105-125 kg/m3 , ?=0,040 W/mk y desfase térmico de 8-13h.
Suministro e instalación de GEOTEXTIL POLIPROPILENO TERMOSOLDADO 100 g/m2 como separador con el acabado.</t>
  </si>
  <si>
    <t>SOCYR_CUBT7A_Gv1</t>
  </si>
  <si>
    <t>Sin clasificar</t>
  </si>
  <si>
    <t>m²</t>
  </si>
  <si>
    <t>INVERTIDA CON GRAVAS</t>
  </si>
  <si>
    <t>Suministro y extendido de 5 cm. de espesor con grava de volumétrica 16/32, repercusión de 50 kg/m² sin incluir medios auxiliares.</t>
  </si>
  <si>
    <t>SOCYR_CUBT7A_Rp1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</si>
  <si>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</si>
  <si>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</si>
  <si>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</si>
  <si>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</si>
  <si>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SOCYR_CUBT7A_Rp2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</si>
  <si>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</si>
  <si>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</si>
  <si>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</si>
  <si>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</si>
  <si>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SOCYR_CUBT7A_Rp3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</si>
  <si>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</si>
  <si>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</si>
  <si>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</si>
  <si>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</si>
  <si>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SOCYR_CUBT7A</t>
  </si>
  <si>
    <t>SOCYR_CUBT7B</t>
  </si>
  <si>
    <t>Capítulo</t>
  </si>
  <si>
    <t>IMPERMEABILIZACIÓN CON MEMBRANAS DE CAUCHO SOCYREPDM de SURESEAL-CARLISLE 1,52 mm EN CUBIERTAS INVERTIDAS</t>
  </si>
  <si>
    <t>SOCYR_CUBT7B_00</t>
  </si>
  <si>
    <t>Sin clasificar</t>
  </si>
  <si>
    <t>m²</t>
  </si>
  <si>
    <t>Sist. lastrado - CUBIERTA INVERTIDA GRAVA - SOCYREPDM 1,52</t>
  </si>
  <si>
    <t>Cubierta no transitable invertida sistema SOCYR-SURESEAL-CARLISLE formada por:
Barrera de vapor de 1 litro/m2 de emulsión de caucho-bitumen tipo Socyasfalto equivalente. (Opcional, a criterio de la D.F.)
Suministro e instalación aislamiento térmico Corcho natural SOCYREPDM negro de 20 mm, densidad 105-125 kg/m3 , ?=0,040 W/mk y desfase térmico de 8-13h.
Formación de pendientes con arcilla expandida SOCYREPDM latermix mini densidad 600 kg/m3 resistencia a la compresión 5,0 MPa y ?=0,142 W/mk con espesor medio de 5 cm. 
Suministro e instalación de membrana impermeabilizante prefabricada monocapa de caucho EPDM 100% vulcanizado SOCYR de SURESEAL-CARLISLE de 1,52 mm. de grueso constante, marcaje CE, se pre¬senta en obra en grandes módulos o mantas sin uniones (2,15 m. 3,05 m. 6,10m. 9,15m. 12,20m. ó 15,25 m. de ancho por 30,05 m. de largo ó 61 m. de largo). Colocada flotante sobre GEOTEXTIL POLIPROPILENO TERMOSOLDADO de 200g/m2 como separador entre la formación de pendientes y lámina impermeabilizante en los paramentos horizontales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
Suministro e instalación aislamiento térmico Corcho natural SOCYREPDM negro de 20 mm, densidad 105-125 kg/m3 , ?=0,040 W/mk y desfase térmico de 8-13h.
Suministro e instalación de GEOTEXTIL POLIPROPILENO TERMOSOLDADO 100 g/m2 como separador con el acabado.</t>
  </si>
  <si>
    <t>SOCYR_CUBT7B_Gv1</t>
  </si>
  <si>
    <t>Sin clasificar</t>
  </si>
  <si>
    <t>m²</t>
  </si>
  <si>
    <t>INVERTIDA CON GRAVAS</t>
  </si>
  <si>
    <t>Suministro y extendido de 5 cm. de espesor con grava de volumétrica 16/32, repercusión de 50 kg/m² sin incluir medios auxiliares.</t>
  </si>
  <si>
    <t>SOCYR_CUBT7B_Rp1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</si>
  <si>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</si>
  <si>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</si>
  <si>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</si>
  <si>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</si>
  <si>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SOCYR_CUBT7B_Rp2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</si>
  <si>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</si>
  <si>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</si>
  <si>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</si>
  <si>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</si>
  <si>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SOCYR_CUBT7B_Rp3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</si>
  <si>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</si>
  <si>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</si>
  <si>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</si>
  <si>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</si>
  <si>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SOCYR_CUBT7B</t>
  </si>
  <si>
    <t>SOCYR_CUBT7C</t>
  </si>
  <si>
    <t>Capítulo</t>
  </si>
  <si>
    <t>IMPERMEABILIZACIÓN CON MEMBRANAS DE CAUCHO SOCYREPDM RESITRIX 3,1mm y 2,5mm EN CUBIERTAS INVERTIDAS</t>
  </si>
  <si>
    <t>SOCYR_CUBT7C_00</t>
  </si>
  <si>
    <t>Sin clasificar</t>
  </si>
  <si>
    <t>m²</t>
  </si>
  <si>
    <t>Sist. lastrado - CUBIERTA INVERTIDA GRAVA - SOCYREPDM 3,1-2,5</t>
  </si>
  <si>
    <t>Cubierta no transitable invertida sistema SOCYR-SURESEAL-CARLISLE formada por:
Barrera de vapor de 1 litro/m2 de emulsión de caucho-bitumen tipo Socyasfalto equivalente. (Opcional, a criterio de la D.F.)
Suministro e instalación aislamiento térmico Corcho natural SOCYREPDM negro de 20 mm, densidad 105-125 kg/m3 , ?=0,040 W/mk y desfase térmico de 8-13h.
Formación de pendientes con arcilla expandida SOCYREPDM latermix mini densidad 600 kg/m3 resistencia a la compresión 5,0 MPa y ?=0,142 W/mk con espesor medio de 5 cm. 
Suministro e instalación de membrana impermeabilizante prefabricada monocapa de caucho EPDM 100% vulcanizado SOCYR de RESITRIX CLASICS de 3,1mm. de grueso constante, marcaje CE ,se presenta en obra en MODULOS (1 m. de ancho por 10 m. de largo ). Colocada flotante sobre GEOTEXTIL POLIPROPILENO TERMOSOLDADO de 200g/m² como separador entre la formación de pendientes y lámina impermeabilizante en los paramentos horizontales y totalmente adherida a los perímetros CON LA LAMINA EPDM RESITRIX SKW AUTOADHESIVA DE 2,5mm y puntos singulares mediante el "Adhesivo de Soporte" del sistema FG35 DE RESITRIX. Los bajantes, chimeneas y esquinas exteriores llevarán una "Banda EPDM RESITRIX SKW AUTOADHESIVA" para reforzar y sellar la entrega . Las uniones entre módulos de la membrana a realizar en obra se efectuarán con solape mínimo de 50 mm. CON MAQUINA LEICESTER DE AIRE CALIENTE O SIMILAR.
Suministro e instalación aislamiento térmico Corcho natural SOCYREPDM negro de 20 mm, densidad 105-125 kg/m3 , ?=0,040 W/mk y desfase térmico de 8-13h.
Suministro e instalación de GEOTEXTIL POLIPROPILENO TERMOSOLDADO 100 g/m2 como separador con el acabado.</t>
  </si>
  <si>
    <t>SOCYR_CUBT7C_Gv1</t>
  </si>
  <si>
    <t>Sin clasificar</t>
  </si>
  <si>
    <t>m²</t>
  </si>
  <si>
    <t>INVERTIDA CON GRAVAS</t>
  </si>
  <si>
    <t>Suministro y extendido de 5 cm. de espesor con grava de volumétrica 16/32, repercusión de 50 kg/m² sin incluir medios auxiliares.</t>
  </si>
  <si>
    <t>SOCYR_CUBT7C_Rp2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</si>
  <si>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</si>
  <si>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</si>
  <si>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</si>
  <si>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</si>
  <si>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SOCYR_CUBT7C_Rp3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</si>
  <si>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</si>
  <si>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</si>
  <si>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</si>
  <si>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</si>
  <si>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SOCYR_CUBT7C</t>
  </si>
  <si>
    <t>SOCYR_CUBT7</t>
  </si>
  <si>
    <t>SOCYR_CUBT8</t>
  </si>
  <si>
    <t>Capítulo</t>
  </si>
  <si>
    <t>TIPO 8: CUBIERTA PLANA AJARDINADA EXTENSIVA</t>
  </si>
  <si>
    <t>SOCYR_CUBT8A</t>
  </si>
  <si>
    <t>Capítulo</t>
  </si>
  <si>
    <t>IMPERMEABILIZACIÓN CON MEMBRANAS DE CAUCHO SOCYREPDM de SURESEAL-CARLISLE 1,2 mm EN CUBIERTAS AJARDINADAS EXTENSIVAS</t>
  </si>
  <si>
    <t>SOCYR_CUBT8A_00</t>
  </si>
  <si>
    <t>Sin clasificar</t>
  </si>
  <si>
    <t>m²</t>
  </si>
  <si>
    <t>Sist. lastrado - CUBIERTA INVERTIDA AJARDINADA EXTENSIVA - SOCYREPDM 1,2</t>
  </si>
  <si>
    <t>Cubierta no transitable invertida sistema SOCYR-SURESEAL-CARLISLE formada por:
Barrera de vapor de 1 litro/m2 de emulsión de caucho-bitumen tipo Socyasfalto equivalente. (Opcional, a criterio de la D.F.)
Suministro e instalación aislamiento térmico Corcho natural SOCYREPDM negro de 20 mm, densidad 105-125 kg/m3 , ?=0,040 W/mk y desfase térmico de 8-13h. Formación de pendientes con arcilla expandida SOCYREPDM latermix mini densidad 600 kg/m3 resistencia a la compresión 5,0 MPa y ?=0,142 W/mk con espesor medio de 5 cm. Suministro e instalación de membrana impermeabilizante prefabricada monocapa de caucho EPDM 100% vulcanizado SOCYR de SURESEAL-CARLISLE de 1,2 mm. de grueso constante, marcaje CE, se pre¬senta en obra en grandes módulos o mantas sin uniones (2,15 m. 3,05 m. 6,10m. 9,15m. 12,20m. ó 15,25 m. de ancho por 30,05 m. de largo ó 61 m. de largo). Colocada flotante sobre GEOTEXTIL POLIPROPILENO TERMOSOLDADO de 200g/m2 como separador entre la formación de pendientes y lámina impermeabilizante en los paramentos horizontales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 Suministro e instalación aislamiento térmico Corcho natural SOCYREPDM negro de 20 mm, densidad 105-125 kg/m3 , ?=0,040 W/mk y desfase térmico de 8-13h. 
Suministro e instalación de "manta retenedora" a base de un geotextil de polipropileno multicolor 470 gr/m2.
Suministro e instalación de lámina antirraíz de polipropileno "antihierbas" disponible de 120 gr y 160 gr.
Suministro y extendido de nódulos retenedores y drenantes DREIN A, de agujeros de 20 mm.
Suministro e instalación de capa filtrante de geotextil polipropileno termosoldado 100 g/m2 como separador y filtro de finos. Sistema de vegetación, Tepes de vegetación SEDUM precultivada con una cubrición inicial del 80% en piezas de 2x1 m. y 2x2 m. con 5 especies diferentes para facilitar que unas u otras coloni¬cen la cubierta según su orientación. El sistema requiere de un riego nocturno entre los meses de JUNIO a SEPTIEMBRE a regular según la zona.</t>
  </si>
  <si>
    <t>SOCYR_CUBT8A_Rp1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</si>
  <si>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</si>
  <si>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</si>
  <si>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</si>
  <si>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</si>
  <si>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SOCYR_CUBT8A_Rp2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</si>
  <si>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</si>
  <si>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</si>
  <si>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</si>
  <si>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</si>
  <si>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SOCYR_CUBT8A_Rp3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</si>
  <si>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</si>
  <si>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</si>
  <si>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</si>
  <si>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</si>
  <si>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SOCYR_CUBT8A</t>
  </si>
  <si>
    <t>SOCYR_CUBT8B</t>
  </si>
  <si>
    <t>Capítulo</t>
  </si>
  <si>
    <t>IMPERMEABILIZACIÓN CON MEMBRANAS DE CAUCHO SOCYREPDM de SURESEAL-CARLISLE 1,52 mm EN CUBIERTAS AJARDINADAS EXTENSIVAS</t>
  </si>
  <si>
    <t>SOCYR_CUBT8B_00</t>
  </si>
  <si>
    <t>Sin clasificar</t>
  </si>
  <si>
    <t>m²</t>
  </si>
  <si>
    <t>Sist. lastrado - CUBIERTA INVERTIDA AJARDINADA EXTENSIVA - SOCYREPDM 1,52</t>
  </si>
  <si>
    <t>Cubierta no transitable invertida sistema SOCYR-SURESEAL-CARLISLE formada por:
Barrera de vapor de 1 litro/m2 de emulsión de caucho-bitumen tipo Socyasfalto equivalente. (Opcional, a criterio de la D.F.)
Suministro e instalación aislamiento térmico Corcho natural SOCYREPDM negro de 20 mm, densidad 105-125 kg/m3 , ?=0,040 W/mk y desfase térmico de 8-13h.
Formación de pendientes con arcilla expandida SOCYREPDM latermix mini densidad 600 kg/m3 resistencia a la compresión 5,0 MPa y ?=0,142 W/mk con espesor medio de 5 cm. 
Suministro e instalación de membrana impermeabilizante prefabricada monocapa de caucho EPDM 100% vulcanizado SOCYR de SURESEAL-CARLISLE de 1,52 mm. de grueso constante, marcaje CE, se pre¬senta en obra en grandes módulos o mantas sin uniones (2,15 m. 3,05 m. 6,10m. 9,15m. 12,20m. ó 15,25 m. de ancho por 30,05 m. de largo ó 61 m. de largo). Colocada flotante sobre GEOTEXTIL POLIPROPILENO TERMOSOLDADO de 200g/m2 como separador entre la formación de pendientes y lámina impermeabilizante en los paramentos horizontales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
Suministro e instalación aislamiento térmico Corcho natural SOCYREPDM negro de 20 mm, densidad 105-125 kg/m3 , ?=0,040 W/mk y desfase térmico de 8-13h. 
Suministro e instalación de "manta retenedora" a base de un geotextil de polipropileno multicolor 470 gr/m2.
Suministro e instalación de lámina antirraíz de polipropileno "antihierbas" disponible de 120 gr y 160 gr.
Suministro y extendido de nódulos retenedores y drenantes DREIN A, de agujeros de 20 mm.
Suministro e instalación de capa filtrante de geotextil polipropileno termosoldado 100 g/m2 como separador y filtro de finos.
Sistema de vegetación, Tepes de vegetación SEDUM precultivada con una cubrición inicial del 80% en piezas de 2x1 m. y 2x2 m. con 5 especies diferentes para facilitar que unas u otras coloni¬cen la cubierta según su orientación. El sistema requiere de un riego nocturno entre los meses de JUNIO a SEPTIEMBRE a regular según la zona.</t>
  </si>
  <si>
    <t>SOCYR_CUBT8B_Rp1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</si>
  <si>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</si>
  <si>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</si>
  <si>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</si>
  <si>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</si>
  <si>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SOCYR_CUBT8B_Rp2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</si>
  <si>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</si>
  <si>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</si>
  <si>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</si>
  <si>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</si>
  <si>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SOCYR_CUBT8B_Rp3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</si>
  <si>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</si>
  <si>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</si>
  <si>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</si>
  <si>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</si>
  <si>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SOCYR_CUBT8B</t>
  </si>
  <si>
    <t>SOCYR_CUBT8C</t>
  </si>
  <si>
    <t>Capítulo</t>
  </si>
  <si>
    <t>IMPERMEABILIZACIÓN CON MEMBRANAS DE CAUCHO SOCYREPDM RESITRIX 2,5mm EN CUBIERTAS AJARDINADAS EXTENSIVAS</t>
  </si>
  <si>
    <t>SOCYR_CUBT8C_00</t>
  </si>
  <si>
    <t>Sin clasificar</t>
  </si>
  <si>
    <t>m²</t>
  </si>
  <si>
    <t>Sist. lastrado - CUBIERTA AJARDINADA EXTENSIVA - SOCYREPDM 2,5</t>
  </si>
  <si>
    <t>Cubierta no transitable invertida sistema SOCYR-SURESEAL-CARLISLE formada por: Suministro e instalación aislamiento térmico de vidrio celular reciclado FOAMGLAS para tráfico ligero hasta 60Ton y espesor 50mm.
Suministro e instalación de membrana impermeabilizante prefabricada monocapa de caucho EPDM 100% vulcanizado SOCYR de LAMINA EPDM RESITRIX SKW AUTOADHESIVA DE 2,5MM y puntos singulares mediante el "Adhesivo de Soporte" del sistema FG35 DE RESITRIX. Los bajantes, chimeneas y esquinas exteriores llevarán una "Banda EPDM RESITRIX SKW AUTOADHESIVA" para reforzar y sellar la entrega . Las uniones entre módulos de la membrana a realizar en obra se efectuarán con solape mínimo de 50 mm. CON MAQUINA LEICESTER DE AIRE CALIENTE O SIMILAR.
Suministro e instalación de "manta retenedora" a base de un geotextil de polipropileno multicolor 470 gr/m2.
Suministro e instalación de lámina antirraíz de polipropileno "antihierbas" disponible de 120 gr y 160 gr.
Suministro y extendido de nódulos retenedores y drenantes DREIN A, de agujeros de 20 mm.
Suministro e instalación de capa filtrante de geotextil polipropileno termosoldado 100 g/m2 como separador y filtro de finos.
Sistema de vegetación, Tepes de vegetación SEDUM precultivada con una cubrición inicial del 80% en piezas de 2x1 m. y 2x2 m. con 5 especies diferentes para facilitar que unas u otras coloni¬cen la cubierta según su orientación. El sistema requiere de un riego nocturno entre los meses de JUNIO a SEPTIEMBRE a regular según la zona.
Nota: formación de pendientes no incluida en este precio.</t>
  </si>
  <si>
    <t>SOCYR_CUBT8C_Rp2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</si>
  <si>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</si>
  <si>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</si>
  <si>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</si>
  <si>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</si>
  <si>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SOCYR_CUBT8C_Rp3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</si>
  <si>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</si>
  <si>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</si>
  <si>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</si>
  <si>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</si>
  <si>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SOCYR_CUBT8C</t>
  </si>
  <si>
    <t>SOCYR_CUBT8D</t>
  </si>
  <si>
    <t>Capítulo</t>
  </si>
  <si>
    <t>IMPERMEABILIZACIÓN CON MEMBRANAS DE CAUCHO SOCYREPDM RESITRIX 2,5mm EN CUBIERTAS AJARDINADAS EXTENSIVAS SISTEMA DIADEM 150 "PROJAR"</t>
  </si>
  <si>
    <t>SOCYR_CUBT8D_00</t>
  </si>
  <si>
    <t>Sin clasificar</t>
  </si>
  <si>
    <t>m²</t>
  </si>
  <si>
    <t>Sist. lastrado - CUBIERTA AJARDINADA EXTENSIVA DIADEM 150 "PROJAR" - SOCYREPDM 2,5</t>
  </si>
  <si>
    <t>Cubierta plana transitable, no ventilada, ajardinada extensiva (ecológica), sistema Diadem 150 "PROJAR", compuesta de: formación de pendientes: arcilla expandida SOCYREPDM latermix mini densidad 600 kg/m3 resistencia a la compresión 5,0 MPa y ?=0,142 W/mk con espesor medio de 5 cm; Suministro e instalación de membrana impermeabilizante prefabricada monocapa de caucho EPDM 100% vulcanizado SOCYR de LAMINA EPDM RESITRIX SKW AUTOADHESIVA DE 2,5MM y puntos singulares mediante el "Adhesivo de Soporte" del sistema FG35 DE RESITRIX. Los bajantes, chimeneas y esquinas exteriores llevarán una "Banda EPDM RESITRIX SKW AUTOADHESIVA" para reforzar y sellar la entrega. Las uniones entre módulos de la membrana a realizar en obra se efectuarán con solape mínimo de 50 mm. CON MAQUINA LEICESTER DE AIRE CALIENTE O SIMILAR; capa separadora bajo protección: fieltro de protección Diadem VLU-300 "PROJAR", de geotextil no tejido sintético, con una masa superficial de 300 g/m²; membrana antirraíces flexible de polietileno de baja densidad (LDPE), Diadem FLW-500 "PROJAR", color negro; capa drenante y retenedora de agua: módulo Diadem DiaDrain 25H "PROJAR"; capa filtrante: filtro Diadem VLF-150 "PROJAR", de geotextil de fibras de polipropileno; capa de protección: sustrato CoverPro Flora "PROJAR", de 80 mm de espesor, plantas con cepellón plano "PROJAR".</t>
  </si>
  <si>
    <t>SOCYR_CUBT8D_Rp2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</si>
  <si>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</si>
  <si>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</si>
  <si>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</si>
  <si>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</si>
  <si>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SOCYR_CUBT8D_Rp3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</si>
  <si>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</si>
  <si>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</si>
  <si>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</si>
  <si>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</si>
  <si>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SOCYR_CUBT8D</t>
  </si>
  <si>
    <t>SOCYR_CUBT8</t>
  </si>
  <si>
    <t>SOCYR_CUBT9</t>
  </si>
  <si>
    <t>Capítulo</t>
  </si>
  <si>
    <t>TIPO 9: CUBIERTA AJARDINADA DIADEM</t>
  </si>
  <si>
    <t>SOCYR_CUBT9A</t>
  </si>
  <si>
    <t>Capítulo</t>
  </si>
  <si>
    <t>IMPERMEABILIZACIÓN CON MEMBRANAS DE CAUCHO SOCYREPDM RESITRIX 2,5mm EN CUBIERTAS AJARDINADAS INTENSIVAS SISTEMA DIADEM 750 "PROJAR"</t>
  </si>
  <si>
    <t>SOCYR_CUBT9A_00</t>
  </si>
  <si>
    <t>Sin clasificar</t>
  </si>
  <si>
    <t>m²</t>
  </si>
  <si>
    <t>Sist. lastrado - CUBIERTA PLANA TRANSITABLE AJARDINADA INTENSIVA DIADEM 750 "PROJAR" - SOCYREPDM 2,5</t>
  </si>
  <si>
    <t>Cubierta plana transitable, no ventilada, ajardinada intensiva, sistema Diadem 750 "PROJAR", tipo convencional, compuesta de: aislamiento térmico: panel rígido corcho natural SOCYREPDM negro de 20 mm, densidad 105-125 kg/m3 , ?=0,040 W/mk y desfase térmico de 8-13h; formación de pendientes: arcilla expandida SOCYREPDM latermix mini densidad 600 kg/m3 resistencia a la compresión 5,0 MPa y ?=0,142 W/mk con espesor medio de 5 cm; Suministro e instalación de membrana impermeabilizante prefabricada monocapa de caucho EPDM 100% vulcanizado SOCYR de LAMINA EPDM RESITRIX SKW AUTOADHESIVA DE 2,5MM y puntos singulares mediante el "Adhesivo de Soporte" del sistema FG35 DE RESITRIX. Los bajantes, chimeneas y esquinas exteriores llevarán una "Banda EPDM RESITRIX SKW AUTOADHESIVA" para reforzar y sellar la entrega . Las uniones entre módulos de la membrana a realizar en obra se efectuarán con solape mínimo de 50 mm. CON MAQUINA LEICESTER DE AIRE CALIENTE O SIMILAR; capa separadora bajo protección: fieltro de protección y retención Diadem VLS-500 "PROJAR", de geotextil no tejido sintético, con una masa superficial de 500 g/m²; membrana antirraíces flexible de policloruro de vinilo plastificado (PVC-P), Diadem FLW-1000 "PROJAR", color marrón; capa drenante y retenedora de agua: módulo Diadem DiaDrain 60 "PROJAR"; capa filtrante: filtro Diadem VLF-200 "PROJAR", de geotextil de fibras de polipropileno; capa de protección: sustrato CoverPro Garden "PROJAR", de 500 mm de espesor.</t>
  </si>
  <si>
    <t>SOCYR_CUBT9A_Rp2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</si>
  <si>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</si>
  <si>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</si>
  <si>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</si>
  <si>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</si>
  <si>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SOCYR_CUBT9A_Rp3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</si>
  <si>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</si>
  <si>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</si>
  <si>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</si>
  <si>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</si>
  <si>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SOCYR_CUBT9A</t>
  </si>
  <si>
    <t>SOCYR_CUBT9B</t>
  </si>
  <si>
    <t>Capítulo</t>
  </si>
  <si>
    <t>IMPERMEABILIZACIÓN CON MEMBRANAS DE CAUCHO SOCYREPDM RESITRIX 2,5mm EN CUBIERTAS AJARDINADAS SEMIINTENSIVAS SISTEMA DIADEM 350 "PROJAR"</t>
  </si>
  <si>
    <t>SOCYR_CUBT9B_00</t>
  </si>
  <si>
    <t>Sin clasificar</t>
  </si>
  <si>
    <t>m²</t>
  </si>
  <si>
    <t>Sist. lastrado - CUBIERTA PLANA TRANSITABLE AJARDINADA SEMIINTENSIVA DIADEM 350 "PROJAR" - SOCYREPDM 2,5</t>
  </si>
  <si>
    <t>Cubierta plana transitable, no ventilada, ajardinada semiintensiva, sistema Diadem 350 "PROJAR", tipo convencional, compuesta de aislamiento térmico: panel rígido corcho natural SOCYREPDM negro de 20 mm, densidad 105-125 kg/m3 , ?=0,040 W/mk y desfase térmico de 8-13h; formación de pendientes: arcilla expandida SOCYREPDM latermix mini densidad 600 kg/m3 resistencia a la compresión 5,0 MPa y ?=0,142 W/mk con espesor medio de 5 cm; Suministro e instalación de membrana impermeabilizante prefabricada monocapa de caucho EPDM 100% vulcanizado SOCYR de LAMINA EPDM RESITRIX SKW AUTOADHESIVA DE 2,5MM y puntos singulares mediante el "Adhesivo de Soporte" del sistema FG35 DE RESITRIX. Los bajantes, chimeneas y esquinas exteriores llevarán una "Banda EPDM RESITRIX SKW AUTOADHESIVA" para reforzar y sellar la entrega . Las uniones entre módulos de la membrana a realizar en obra se efectuarán con solape mínimo de 50 mm. CON MAQUINA LEICESTER DE AIRE CALIENTE O SIMILAR. Capa separadora bajo protección: fieltro de protección y retención Diadem VLS-500 "PROJAR", de geotextil no tejido sintético, con una masa superficial de 500 g/m²; membrana antirraíces flexible de polietileno de baja densidad (LDPE), Diadem FLW-500 "PROJAR", color negro; capa drenante y retenedora de agua: módulo Diadem DiaDrain 40H "PROJAR"; capa filtrante: filtro Diadem VLF-150 "PROJAR", de geotextil de fibras de polipropileno; capa de protección: sustrato CoverPro Aromatic "PROJAR", de 200 mm de espesor, semillas para césped "PROJAR".</t>
  </si>
  <si>
    <t>SOCYR_CUBT9B_Rp2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</si>
  <si>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</si>
  <si>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</si>
  <si>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</si>
  <si>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</si>
  <si>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SOCYR_CUBT9B_Rp3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</si>
  <si>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</si>
  <si>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</si>
  <si>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</si>
  <si>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</si>
  <si>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SOCYR_CUBT9B</t>
  </si>
  <si>
    <t>SOCYR_CUBT9C</t>
  </si>
  <si>
    <t>Capítulo</t>
  </si>
  <si>
    <t>IMPERMEABILIZACIÓN CON MEMBRANAS DE CAUCHO SOCYREPDM RESITRIX 2,5mm EN CUBIERTAS INCLINADAS AJARDINADAS EXTENSIVAS SISTEMA DIADEM 150 HASTA 20º "PROJAR"</t>
  </si>
  <si>
    <t>SOCYR_CUBT9C_00</t>
  </si>
  <si>
    <t>Sin clasificar</t>
  </si>
  <si>
    <t>m²</t>
  </si>
  <si>
    <t>Sist. lastrado - CUBIERTA INCLINADA HASTA 20º NO TRANSITABLE AJARDINADA EXTENSIVA DIADEM 150 "PROJAR" - SOCYREPDM 2,5</t>
  </si>
  <si>
    <t>Cubierta inclinada no transitable, ajardinada extensiva (ecológica), sistema Diadem 150 hasta 20° "PROJAR", con una pendiente media del 8,75%, compuesta de: formación de pendientes (no incluida en este precio); Suministro e instalación de membrana impermeabilizante prefabricada monocapa de caucho EPDM 100% vulcanizado SOCYR de LAMINA EPDM RESITRIX SKW AUTOADHESIVA DE 2,5MM y puntos singulares mediante el "Adhesivo de Soporte" del sistema FG35 DE RESITRIX. Los bajantes, chimeneas y esquinas exteriores llevarán una "Banda EPDM RESITRIX SKW AUTOADHESIVA" para reforzar y sellar la entrega . Las uniones entre módulos de la membrana a realizar en obra se efectuarán con solape mínimo de 50 mm. CON MAQUINA LEICESTER DE AIRE CALIENTE O SIMILAR. Aislamiento térmico: panel rígido corcho natural SOCYREPDM negro de 20 mm, densidad 105-125 kg/m3 , ?=0,040 W/mk y desfase térmico de 8-13h; capa separadora bajo protección: filtro Diadem VLF-110 "PROJAR", de geotextil no tejido sintético; capa drenante y retenedora de agua: módulo Diadem DiaDrain 40H "PROJAR"; capa filtrante: filtro Diadem VLF-150 "PROJAR", de geotextil de fibras de polipropileno; capa de cobertura: sustrato CoverPro Flora "PROJAR", de 80 mm de espesor, y plantas con cepellón plano "PROJAR".</t>
  </si>
  <si>
    <t>SOCYR_CUBT9C_Rp2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</si>
  <si>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</si>
  <si>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</si>
  <si>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</si>
  <si>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</si>
  <si>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SOCYR_CUBT9C_Rp3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</si>
  <si>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</si>
  <si>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</si>
  <si>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</si>
  <si>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</si>
  <si>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SOCYR_CUBT9C</t>
  </si>
  <si>
    <t>SOCYR_CUBT9D</t>
  </si>
  <si>
    <t>Capítulo</t>
  </si>
  <si>
    <t>IMPERMEABILIZACIÓN CON MEMBRANAS DE CAUCHO SOCYREPDM RESITRIX 2,5mm EN CUBIERTAS INCLINADAS AJARDINADAS EXTENSIVAS SISTEMA DIADEM 150 HASTA 35º "PROJAR"</t>
  </si>
  <si>
    <t>SOCYR_CUBT9D_00</t>
  </si>
  <si>
    <t>Sin clasificar</t>
  </si>
  <si>
    <t>m²</t>
  </si>
  <si>
    <t>Sist. lastrado - CUBIERTA INCLINADA HASTA 35º NO TRANSITABLE AJARDINADA EXTENSIVA DIADEM 150 "PROJAR" - SOCYREPDM 2,5</t>
  </si>
  <si>
    <t>Cubierta inclinada no transitable, ajardinada extensiva (ecológica), sistema Diadem 150 hasta 35° "PROJAR", con una pendiente media del 36,4%, compuesta de: formación de pendientes (no incluida en este precio); Suministro e instalación de membrana impermeabilizante prefabricada monocapa de caucho EPDM 100% vulcanizado SOCYR de LAMINA EPDM RESITRIX SKW AUTOADHESIVA DE 2,5MM y puntos singulares mediante el "Adhesivo de Soporte" del sistema FG35 DE RESITRIX. Los bajantes, chimeneas y esquinas exteriores llevarán una "Banda EPDM RESITRIX SKW AUTOADHESIVA" para reforzar y sellar la entrega . Las uniones entre módulos de la membrana a realizar en obra se efectuarán con solape mínimo de 50 mm. CON MAQUINA LEICESTER DE AIRE CALIENTE O SIMILAR. Aislamiento térmico: panel rígido corcho natural SOCYREPDM negro de 20 mm, densidad 105-125 kg/m3 , ?=0,040 W/mk y desfase térmico de 8-13h; capa separadora bajo protección: filtro Diadem VLF-110 "PROJAR", de geotextil no tejido sintético; capa drenante y retenedora de agua: módulo Diadem DiaDrain 25H "PROJAR"; capa filtrante: filtro Diadem VLF-150 "PROJAR", de geotextil de fibras de polipropileno; capa de cobertura: módulo Diadem Diadomino "PROJAR", de polipropileno reciclado, sustrato CoverPro Flora "PROJAR", de 80 mm de espesor, malla orgánica, biodegradable, de fibras naturales de coco 100% ECONET 400 "PROJAR" para el control de la erosión y la retención de la vegetación y plantas con cepellón plano "PROJAR".</t>
  </si>
  <si>
    <t>SOCYR_CUBT9D_Rp2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</si>
  <si>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</si>
  <si>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</si>
  <si>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</si>
  <si>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</si>
  <si>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SOCYR_CUBT9D_Rp3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</si>
  <si>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</si>
  <si>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</si>
  <si>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</si>
  <si>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</si>
  <si>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SOCYR_CUBT9D</t>
  </si>
  <si>
    <t>SOCYR_CUBT9</t>
  </si>
  <si>
    <t>SOCYR_CUBT10</t>
  </si>
  <si>
    <t>Capítulo</t>
  </si>
  <si>
    <t>TIPO 10: CUBIERTA INCLINADA</t>
  </si>
  <si>
    <t>SOCYR_CUBT10A</t>
  </si>
  <si>
    <t>Capítulo</t>
  </si>
  <si>
    <t>Sistema de impermeabilización adherido con membrana SOCYREPDM de SURESEAL-CARLISLA de 1,2mm EN CUBIERTA INCLINADA</t>
  </si>
  <si>
    <t>SOCYR_CUBT10A_00</t>
  </si>
  <si>
    <t>Sin clasificar</t>
  </si>
  <si>
    <t>m²</t>
  </si>
  <si>
    <t>Sist. lastrado - CUBIERTA INCLINADA - SOCYREPDM 1,2</t>
  </si>
  <si>
    <t>Suministro e instalación aislamiento térmico Corcho natural SOCYREPDM negro de 40 mm, densidad 105-125 kg/m3 , ?=0,040 W/mk y desfase térmico de 8-13h, anclado mecánicamente.
Suministro y colocación totalmente adherida de membrana impermeabilizante prefabricada monocapa de caucho EPDM 100% vulcanizado SOCYR de SURESEAL de 1,2 mm. de grueso constan¬te, marcaje CE se presenta en obra en módulos o mantas sin uniones (2,15 m. 3,05 m. 6,10m. 9,15m. 12,20m. ó 15,25 m. de ancho por 30,05 m. de largo ó 61 m. de largo)
Aplicación al soporte y a la membrana de adhesivo de soporte SOCYCOLA I oSOCYCOLA PLUS O BONDING ADHESIVE de SURESEAL del sistema, con dotación de 1 litro por cada 2 m2 tanto en los para¬mentos horizontales como en los perímetros y puntos singulares. Los bajantes, chimeneas y esqui¬nas exteriores llevarán una "Banda Autoadhesiva FLASHING" o "SECUR TAPEde SURESEAL" pa¬ra reforzar y sellar la entrega previa imprimación "SOCYPRIMER". Las uniones entre módulos de la membrana a realizar en obra se efectuarán con solape mínimo de 100 mm. previa imprimación "SOCYPRIMER" o "HP-250 SPLICE PRIMERde SURESEAL" e interponiendo "Junta Rápida Auto¬adhesiva de 75 mm." a lo largo de todo el área de solape provocando una unión química en frío
OBSERVACIONES:
Para cubiertas con más de un 15% usar sistemas de fijación mecánica (Nuevo Código Técnico de la Edificación).
La impermeabilización bajo teja, pizarras u otros acabados con rastreles fijados mecánicamente no requiere ser adherida.
Se considera un soporte apto para la adhesión aquel que no presente incompatibilidad, que esté lim¬pio, seco y libre de elementos agresivos. El rendimiento del adhesivo de soporte puede variar según la naturaleza del soporte y el aplicador (rodillo o máquina de aire). Una vez aplicado el adhesivo a las dos caras a unir dejar evaporar el disolvente de forma natural hasta alcanzar apariencia superfi¬cial seca. Una vez adherida la membrana impermeable pasar un rodillo para obtener un contacto adecuado de toda la superficie.</t>
  </si>
  <si>
    <t>SOCYR_CUBT10A</t>
  </si>
  <si>
    <t>SOCYR_CUBT10B</t>
  </si>
  <si>
    <t>Capítulo</t>
  </si>
  <si>
    <t>Sistema de impermeabilización adherido con membrana SOCYREPDM de SURESEAL-CARLISLA de 1,52mm EN CUBIERTA INCLINADA</t>
  </si>
  <si>
    <t>SOCYR_CUBT10B_00</t>
  </si>
  <si>
    <t>Sin clasificar</t>
  </si>
  <si>
    <t>m²</t>
  </si>
  <si>
    <t>Sist. lastrado - CUBIERTA INCLINADA - SOCYREPDM 1,52</t>
  </si>
  <si>
    <t>Suministro e instalación aislamiento térmico Corcho natural SOCYREPDM negro de 40 mm, densidad 105-125 kg/m3 , ?=0,040 W/mk y desfase térmico de 8-13h, anclado mecánicamente.
Suministro y colocación totalmente adherida de membrana impermeabilizante prefabricada monocapa de caucho EPDM 100% vulcanizado SOCYR de SURESEAL de 1,52 mm. de grueso constan¬te, marcaje CE se presenta en obra en módulos o mantas sin uniones (2,15 m. 3,05 m. 6,10m. 9,15m. 12,20m. ó 15,25 m. de ancho por 30,05 m. de largo ó 61 m. de largo)
Aplicación al soporte y a la membrana de adhesivo de soporte SOCYCOLA I oSOCYCOLA PLUS O BONDING ADHESIVE de SURESEAL del sistema, con dotación de 1 litro por cada 2 m2 tanto en los para¬mentos horizontales como en los perímetros y puntos singulares. Los bajantes, chimeneas y esqui¬nas exteriores llevarán una "Banda Autoadhesiva FLASHING" o "SECUR TAPEde SURESEAL" pa¬ra reforzar y sellar la entrega previa imprimación "SOCYPRIMER". Las uniones entre módulos de la membrana a realizar en obra se efectuarán con solape mínimo de 100 mm. previa imprimación "SOCYPRIMER" o "HP-250 SPLICE PRIMERde SURESEAL" e interponiendo "Junta Rápida Auto¬adhesiva de 75 mm." a lo largo de todo el área de solape provocando una unión química en frío.
OBSERVACIONES:
Para cubiertas con más de un 15% usar sistemas de fijación mecánica (Nuevo Código Técnico de la Edificación).
La impermeabilización bajo teja, pizarras u otros acabados con rastreles fijados mecánicamente no requiere ser adherida.
Se considera un soporte apto para la adhesión aquel que no presente incompatibilidad, que esté lim¬pio, seco y libre de elementos agresivos. El rendimiento del adhesivo de soporte puede variar según la naturaleza del soporte y el aplicador (rodillo o máquina de aire). Una vez aplicado el adhesivo a las dos caras a unir dejar evaporar el disolvente de forma natural hasta alcanzar apariencia superfi¬cial seca. Una vez adherida la membrana impermeable pasar un rodillo para obtener un contacto adecuado de toda la superficie.</t>
  </si>
  <si>
    <t>SOCYR_CUBT10B</t>
  </si>
  <si>
    <t>SOCYR_CUBT10C</t>
  </si>
  <si>
    <t>Capítulo</t>
  </si>
  <si>
    <t>Sistema de impermeabilización con membrana SOCYREPDM  RESITRIX 3,1mm y 2,5mm EN CUBIERTAS INCLINADAS.</t>
  </si>
  <si>
    <t>SOCYR_CUBT10C_00</t>
  </si>
  <si>
    <t>Sin clasificar</t>
  </si>
  <si>
    <t>m²</t>
  </si>
  <si>
    <t>Sist. lastrado - CUBIERTA INCLINADA - SOCYREPDM RESITRIX</t>
  </si>
  <si>
    <t>Aislamiento térmico: panel rígido corcho natural SOCYREPDM negro de 40 mm, densidad 105-125 kg/m3, ?=0,040 W/mk y desfase térmico de 8-13h anclado mecánicamente. 
Suministro e instalación de membrana impermeabilizante prefabricada monocapa de caucho EPDM 100% vulcanizado SOCYR de LAMINA EPDM RESITRIX SKW AUTOADHESIVA DE 2,5MM y puntos singulares mediante el "Adhesivo de Soporte" del sistema FG35 DE RESITRIX. Los bajantes, chimeneas y esquinas exteriores llevarán una "Banda EPDM RESITRIX SKW AUTOADHESIVA" para reforzar y sellar la entrega . Las uniones entre módulos de la membrana a realizar en obra se efectuarán con solape mínimo de 50 mm. CON MAQUINA LEICESTER DE AIRE CALIENTE O SIMILAR.
OBSERVACIONES:
Para cubiertas con más de un 15% usar sistemas de fijación mecánica (Nuevo Código Técnico de la Edificación).
La impermeabilización bajo teja, pizarras u otros acabados con rastreles fijados mecánicamente no requiere ser adherida.
Se considera un soporte apto para la adhesión aquel que no presente incompatibilidad, que esté lim¬pio, seco y libre de elementos agresivos. El rendimiento del adhesivo de soporte puede variar según la naturaleza del soporte y el aplicador (rodillo o máquina de aire). Una vez aplicado el adhesivo a las dos caras a unir dejar evaporar el disolvente de forma natural hasta alcanzar apariencia superfi¬cial seca. Una vez adherida la membrana impermeable pasar un rodillo para obtener un contacto adecuado de toda la superficie.</t>
  </si>
  <si>
    <t>SOCYR_CUBT10C</t>
  </si>
  <si>
    <t>SOCYR_CUBT10</t>
  </si>
  <si>
    <t>SOCYR_CUBT11</t>
  </si>
  <si>
    <t>Capítulo</t>
  </si>
  <si>
    <t>TIPO 11: EMBALSES Y CANALES</t>
  </si>
  <si>
    <t>SOCYR_CUBT11A</t>
  </si>
  <si>
    <t>Capítulo</t>
  </si>
  <si>
    <t>IMPERMEABILIZACIÓN CON MEMBRANAS DE CAUCHO SOCYREPDM de SURESEAL-CARLISLE 1,2 mm EN EMBALSES Y CANALES</t>
  </si>
  <si>
    <t>SOCYR_CUBT11A_00</t>
  </si>
  <si>
    <t>Sin clasificar</t>
  </si>
  <si>
    <t>m²</t>
  </si>
  <si>
    <t>Sist lastrado - Impermeabilización de EMBALSES Y CANALES - SOCYREPDM 1,2</t>
  </si>
  <si>
    <t>Suministro e instalación de membrana impermeabilizante prefabricada monocapa de caucho EPDM 100% vulcanizado SOCYREPDM de SURESEAL de 1,2 mm. de grueso constante, marcaje CE, se pre¬senta en obra en grandes módulos o mantas sin uniones (2,15 m. 3,05 m. 6,10m. 9,15m. 12,20m. ó 15,25 m. de ancho por 30,05 m. de largo ó 61 m. de largo). Classificació L4, la máxima al punzo¬namiento estático. Sistema de instalación en frío.
Colocada flotante sobre GEOTEXTIL POLIPROPILENO TERMOSOLDADO de 300g/m2 como separador entre soporte y lámina impermeabili¬zante. Los encuentros con puntos singulares como sumideros y admisiones se realizarán con pleti¬nas y contra pletinas y tuercas de seguridad de acero inoxidable NO incluidas en la presente. Las uniones entre módulos de la membrana a realizar en obra se efectuarán con solape mínimo de 200 mm. previa imprimación "SOCYPRIMER" o "HP-250 SPLICE PRIMERde SURESEAL" e interpo¬niendo "Junta Rápida Autoadhesiva de 150 mm." o "SECUR TAPEde SURESEAL" a lo largo de todo el área de solape provocando una unión química en frío. La membrana aportará continuidad desde la base, taludes y coronación de la balsa hasta entregarse en zanja perimetral existente.
OBSERVACIONES:
La agresividad del soporte puede hacer que se aumente el CBR del GEOTEXTIL POLIPROPILENO TERMOSOLDADO de base.
Para embalses y canales se recomienda contactar con el Dep. de Proyectos de SOCYR y hacer un estudio personalizado.</t>
  </si>
  <si>
    <t>SOCYR_CUBT11A</t>
  </si>
  <si>
    <t>SOCYR_CUBT11B</t>
  </si>
  <si>
    <t>Capítulo</t>
  </si>
  <si>
    <t>IMPERMEABILIZACIÓN CON MEMBRANAS DE CAUCHO SOCYREPDM de SURESEAL-CARLISLE 1,52 mm EN EMBALSES Y CANALES</t>
  </si>
  <si>
    <t>SOCYR_CUBT11B_00</t>
  </si>
  <si>
    <t>Sin clasificar</t>
  </si>
  <si>
    <t>m²</t>
  </si>
  <si>
    <t>Sist lastrado - Impermeabilización de EMBALSES Y CANALES - SOCYREPDM 1,52</t>
  </si>
  <si>
    <t xml:space="preserve">
Suministro e instalación de membrana impermeabilizante prefabricada monocapa de caucho EPDM 100% vulcanizado SOCYR de SURESEAL de 1,52 mm. de grueso constante, marcaje CE, se presenta en obra en grandes módulos o mantas sin uniones (2,15 m. 3,05 m. 6,10m. 9,15m. 12,20m. ó 15,25 m. de ancho por 30,05 m. de largo ó 61 m. de largo). Classificació L4, la máxima al punzonamiento estático. Sistema de instalación en frío.
Colocada flotante sobre GEOTEXTIL POLIPROPILENO TERMOSOLDADO de 300g/m2 como separador entre soporte y lámina impermeabili¬zante. Los encuentros con puntos singulares como sumideros y admisiones se realizarán con pleti¬nas y contra pletinas y tuercas de seguridad de acero inoxidable NO incluidas en la presente. Las uniones entre módulos de la membrana a realizar en obra se efectuarán con solape mínimo de 200 mm. previa imprimación "SOCYPRIMER" o "HP-250 SPLICE PRIMERde SURESEAL" e interpo¬niendo "Junta Rápida Autoadhesiva de 150 mm." o "SECUR TAPEde SURESEAL" a lo largo de todo el área de solape provocando una unión química en frío. La membrana aportará continuidad desde la base, taludes y coronación de la balsa hasta entregarse en zanja perimetral existente.
OBSERVACIONES:
La agresividad del soporte puede hacer que se aumente el CBR del GEOTEXTIL POLIPROPILENO TERMOSOLDADO de base.
Para embalses y canales se recomienda contactar con el Dep. de Proyectos de SOCYR y hacer un estudio personalizado</t>
  </si>
  <si>
    <t>SOCYR_CUBT11B</t>
  </si>
  <si>
    <t>SOCYR_CUBT11C</t>
  </si>
  <si>
    <t>Capítulo</t>
  </si>
  <si>
    <t>IMPERMEABILIZACIÓN CON MEMBRANAS DE CAUCHO SOCYREPDM de HERTALAN 1,2 mm EN EMBALSES Y CANALES</t>
  </si>
  <si>
    <t>SOCYR_CUBT11C_00</t>
  </si>
  <si>
    <t>Sin clasificar</t>
  </si>
  <si>
    <t>m²</t>
  </si>
  <si>
    <t>Sist lastrado - Impermeabilización de EMBALSES Y CANALES SOCYREPDM - HERTALAN 1,2 mm</t>
  </si>
  <si>
    <t>Suministro e instalación de membrana impermeabilizante prefabricada monocapa de caucho EPDM 100% vulcanizado SOCYR de HERTALAN de 1,2 mm. de grueso constante, marcaje CE, se presenta en obra en grandes módulos fabricados a medida de hasta 3000m². Se fabrican piezas tridimensionales y con formas especiales (ej. cilíndrica). Classificació L4, la máxima al punzonamiento estático. Sistema de instalación en frío.
Colocada flotante sobre GEOTEXTIL POLIPROPILENO TERMOSOLDADO de 300g/m2 como separador entre soporte y lámina impermeabili¬zante. Los encuentros con puntos singulares como sumideros y admisiones se realizarán con pleti¬nas y contra pletinas y tuercas de seguridad de acero inoxidable NO incluidas en la presente. La membrana aportará continuidad desde la base, taludes y coronación de la balsa hasta entregarse en zanja perimetral existente.
OBSERVACIONES:
La agresividad del soporte puede hacer que se aumente el CBR del GEOTEXTIL POLIPROPILENO TERMOSOLDADO de base.
Para embalses y canales se recomienda contactar con el Dep. de Proyectos de SOCYR y hacer un estudio personalizado.</t>
  </si>
  <si>
    <t>SOCYR_CUBT11C</t>
  </si>
  <si>
    <t>SOCYR_CUBT11</t>
  </si>
  <si>
    <t>SOCYR_CUBT12</t>
  </si>
  <si>
    <t>Capítulo</t>
  </si>
  <si>
    <t>TIPO 12: FACHADAS</t>
  </si>
  <si>
    <t>SOCYR_CUBT12A</t>
  </si>
  <si>
    <t>Capítulo</t>
  </si>
  <si>
    <t>Sistema de impermeabilización de fachadas con membranas SOCYREPDM de SURESEAL-CARLISLE 1,2 mm.</t>
  </si>
  <si>
    <t>SOCYR_CUBT12A_00</t>
  </si>
  <si>
    <t>Sin clasificar</t>
  </si>
  <si>
    <t>m²</t>
  </si>
  <si>
    <t>Sistema adherido sobre FACHADA,  - SOCYREPDM 1,2</t>
  </si>
  <si>
    <t>Revestimiento con membrana impermeabilizante elastomérica de caucho EPDM SOCYR de SURESEAL-CARLISLE de 1,2 mm. resistente a la intemperie, rayos ultraviolados, ozono, lluvias ácidas, am¬bientes marinos, marcaje CE, se presenta en obra en mantas o módulos o mantas sin uniones (2,15 m. 3,05 m. 6,10m. 9,15m. 12,20m. ó 15,25 m. de ancho por 30,05 m. de largo ó 61 m. de largo). Colocación previa de banda de caucho EPDM SOCYR de SURESEAL de 1,2 mm. totalmente adherida en el dintel de cada hueco, 50 cm. de ancho repartidos en partes iguales en fachada y dintel usando el adhesivo de soporte del sistema SOCYCOLA I oSOCYCOLA PLUS O BONDING ADHESIVE de SURESEAL Rendimiento de 1 litro por cada 1,5 m2
Colocación, transversal al edificio, de rollos de caucho EPDM SOCYR de SURESEAL de 1,2 mm. de 1,5 m. de ancho por 10-20 m. de largo totalmente adheridos con adhesivo de soporte SOCYCOLA I oSOCYCOLA PLUS O BONDING ADHESIVE de SURESEAL, iniciando su colocación de abajo a arriba buscando la unión entre rollos a favor del agua, solapándose 10 cm. tratados con adhesivo de reticulación para solape SOCYCOLA.
Colocación posterior de banda de caucho EPDM SOCYR de SURESEAL 1,2 mm. totalmente adherida en la repisa/alféizar de cada hueco, 50 cm. de ancho repartidos en partes iguales en repisa y solapando en la fachada a favor del agua con el adhesivo de solape, SOCYCOLA -SA o SPLI¬CE ADHESIVE de SURESEAL
OBSERVACIONES
El Código Técnico de la Edificación marca para FACHADAS VENTILADAS "barreras im-permeables" en el arranque de fachada a 15 cm. por encima del nivel del suelo y a todo el espesor de la fachada para evitar el ascenso de agua por capilaridad. (pág. Hs1-15 figura 2.7).
Se menciona "lámina continua impermeable" en los Encuentros de la cámara de aire ventilada con los forjados y los dinteles (pág. Hs1.17 figura 2.10).
"Barrera impermeable" en el Encuentro de la fachada con carpintería retranqueada respecto a la fa¬chada (pág. Hs1-17 figura 2.11). Baberos en las jambas que cubran los precercos y/o cercos pro¬longándose 10 cm. en la hoja principal; alféizar con vierteaguas impermeable o sobre "barrera imper¬meable" con goterón e inclinación de 10° (pág. Hs1-18 fig. 2.12).
Antepechos y remates superiores de las fachadas rematados con albardillas impermeables y con uniones impermeables o sobre "barrera impermeable" con pendiente exterior de 10°
Aleros y cornisas que sobre salgan más de 20 cm. del plano de fachada deben ser impermeables o protegerse con "barrera impermeable" que remonte no menos de 15 cm. y disponer de goterón.</t>
  </si>
  <si>
    <t>SOCYR_CUBT12A</t>
  </si>
  <si>
    <t>SOCYR_CUBT12B</t>
  </si>
  <si>
    <t>Capítulo</t>
  </si>
  <si>
    <t>Sistema de impermeabilización de fachadas con membranas SOCYREPDM de SURESEAL-CARLISLE 1,52 mm.</t>
  </si>
  <si>
    <t>SOCYR_CUBT12B_00</t>
  </si>
  <si>
    <t>Sin clasificar</t>
  </si>
  <si>
    <t>m²</t>
  </si>
  <si>
    <t>Sistema adherido sobre FACHADA,  - SOCYREPDM 1,52</t>
  </si>
  <si>
    <t>Revestimiento con membrana impermeabilizante elastomérica de caucho EPDM SOCYR de SURESEAL-CARLISLE de 1,52 mm. resistente a la intemperie, rayos ultraviolados, ozono, lluvias ácidas, am¬bientes marinos, marcaje CE, se presenta en obra en mantas o módulos o mantas sin uniones (2,15 m. 3,05 m. 6,10m. 9,15m. 12,20m. ó 15,25 m. de ancho por 30,05 m. de largo ó 61 m. de largo). Colocación previa de banda de caucho EPDM SOCYR de SURESEAL de 1,2 mm. totalmente adherida en el dintel de cada hueco, 50 cm. de ancho repartidos en partes iguales en fachada y dintel usando el adhesivo de soporte del sistema SOCYCOLA I oSOCYCOLA PLUS O BONDING ADHESIVE de SURESEAL Rendimiento de 1 litro por cada 1,5 m2
Colocación, transversal al edificio, de rollos de caucho EPDM SOCYR de SURESEAL de 1,2 mm. de 1,5 m. de ancho por 10-20 m. de largo totalmente adheridos con adhesivo de soporte SOCYCOLA I oSOCYCOLA PLUS O BONDING ADHESIVE de SURESEAL, iniciando su colocación de abajo a arriba buscando la unión entre rollos a favor del agua, solapándose 10 cm. tratados con adhesivo de reticulación para solape SOCYCOLA.
Colocación posterior de banda de caucho EPDM SOCYR de SURESEAL 1,2 mm. totalmente adherida en la repisa/alféizar de cada hueco, 50 cm. de ancho repartidos en partes iguales en repisa y solapando en la fachada a favor del agua con el adhesivo de solape, SOCYCOLA -SA o SPLI¬CE ADHESIVE de SURESEAL
OBSERVACIONES
El Código Técnico de la Edificación marca para FACHADAS VENTILADAS "barreras im-permeables" en el arranque de fachada a 15 cm. por encima del nivel del suelo y a todo el espesor de la fachada para evitar el ascenso de agua por capilaridad. (pág. Hs1-15 figura 2.7).
Se menciona "lámina continua impermeable" en los Encuentros de la cámara de aire ventilada con los forjados y los dinteles (pág. Hs1.17 figura 2.10).
"Barrera impermeable" en el Encuentro de la fachada con carpintería retranqueada respecto a la fa¬chada (pág. Hs1-17 figura 2.11). Baberos en las jambas que cubran los precercos y/o cercos pro¬longándose 10 cm. en la hoja principal; alféizar con vierteaguas impermeable o sobre "barrera imper¬meable" con goterón e inclinación de 10° (pág. Hs1-18 fig. 2.12).
Antepechos y remates superiores de las fachadas rematados con albardillas impermeables y con uniones impermeables o sobre "barrera impermeable" con pendiente exterior de 10°
Aleros y cornisas que sobre salgan más de 20 cm. del plano de fachada deben ser impermeables o protegerse con "barrera impermeable" que remonte no menos de 15 cm. y disponer de goterón.</t>
  </si>
  <si>
    <t>SOCYR_CUBT12B</t>
  </si>
  <si>
    <t>SOCYR_CUBT12C</t>
  </si>
  <si>
    <t>Capítulo</t>
  </si>
  <si>
    <t>Sistema de impermeabilización de fachadas con membranas SOCYREPDM RESITRIX 3,1mm y 2,5mm</t>
  </si>
  <si>
    <t>SOCYR_CUBT12C_00</t>
  </si>
  <si>
    <t>Sin clasificar</t>
  </si>
  <si>
    <t>m²</t>
  </si>
  <si>
    <t>Sistema adherido sobre FACHADA,  - SOCYREPDM 3,1-2,5</t>
  </si>
  <si>
    <t>Revestimiento con membrana impermeabilizante prefabricada monocapa de caucho EPDM 100% vulcanizado SOCYR de LAMINA EPDM RESITRIX SKW AUTOADHESIVA DE 2,5MM y puntos singulares mediante el "Adhesivo de Soporte" del sistema FG35 DE RESITRIX. Puntos singulares y esquinas exteriores llevarán una "Banda EPDM RESITRIX SKW AUTOADHESIVA" para reforzar y sellar la entrega . Las uniones entre módulos de la membrana a realizar en obra se efectuarán con solape mínimo de 50 mm. CON MAQUINA LEICESTER DE AIRE CALIENTE O SIMILAR.
OBSERVACIONES
El Código Técnico de la Edificación marca para FACHADAS VENTILADAS "barreras im-permeables" en el arranque de fachada a 15 cm. por encima del nivel del suelo y a todo el espesor de la fachada para evitar el ascenso de agua por capilaridad. (pág. Hs1-15 figura 2.7).
Se menciona "lámina continua impermeable" en los Encuentros de la cámara de aire ventilada con los forjados y los dinteles (pág. Hs1.17 figura 2.10).
"Barrera impermeable" en el Encuentro de la fachada con carpintería retranqueada respecto a la fa¬chada (pág. Hs1-17 figura 2.11). Baberos en las jambas que cubran los precercos y/o cercos pro¬longándose 10 cm. en la hoja principal; alféizar con vierteaguas impermeable o sobre "barrera imper¬meable" con goterón e inclinación de 10° (pág. Hs1-18 fig. 2.12).
Antepechos y remates superiores de las fachadas rematados con albardillas impermeables y con uniones impermeables o sobre "barrera impermeable" con pendiente exterior de 10°
Aleros y cornisas que sobre salgan más de 20 cm. del plano de fachada deben ser impermeables o protegerse con "barrera impermeable" que remonte no menos de 15 cm. y disponer de goterón.</t>
  </si>
  <si>
    <t>SOCYR_CUBT12C</t>
  </si>
  <si>
    <t>SOCYR_CUBT12</t>
  </si>
  <si>
    <t>SOCYR_CUBT13</t>
  </si>
  <si>
    <t>Capítulo</t>
  </si>
  <si>
    <t>TIPO 13: CUBIERTA TIPO DECK</t>
  </si>
  <si>
    <t>SOCYR_CUBT13A</t>
  </si>
  <si>
    <t>Capítulo</t>
  </si>
  <si>
    <t>IMPERMEABILIZACIÓN CUBIERTA DECK CON MEMBRANAS TPO SOCYR CARLISLE 1,14</t>
  </si>
  <si>
    <t>SOCYR_CUBT13A_00</t>
  </si>
  <si>
    <t>Sin clasificar</t>
  </si>
  <si>
    <t>m²</t>
  </si>
  <si>
    <t>Sist. lastrado - CUBIERTA DECK- CON MEMBRANA TPO SOCYR CARLISLE 1,14</t>
  </si>
  <si>
    <t>Suministro y colocación de barrera de vapor de 1 litro/m2 de emulsión de caucho-bitumen tipo Socyasfalto equivalente. (Opcional, a criterio de la D.F.)
Suministro e instalación aislamiento térmico Corcho natural SOCYREPDM negro de 40 mm, densidad 105-125 kg/m3 , ?=0,040 W/mk y desfase térmico de 8-13h. Fijado mecánicamente a chapa metálica
Suministro y colocación de membrana impermeable reflexiva TPO SOCYR de CARLISLE de 1,14 mm. de grueso constante con armadura de poliéster y 1,22 kglm2. Color blanco, gris o beig. Garantía de material de 15 años a intemperie.
Presenta a obra en rollos de (1,21 m. 1,82 m. 2,43 m. 3,05 m. 3,65 m. de ancho por 30,48 m.) de largo anclado mecánicamente con placas galvánicas y tortillería apropiada de cabeza lacada punta de broca de 7,3 cm. oculta bajo el área de solape de 15 cm. mínimos, de los cuales se unirán por termofusión 4 cm.. La chapa metálica debe tener un grosor mínimo de 0,7 mm. Las esquinas y pun¬tos singulares rematados con flashing o prefabricados del sistema SOCYR de SURESEAL.</t>
  </si>
  <si>
    <t>SOCYR_CUBT13A_Rp1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</si>
  <si>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</si>
  <si>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</si>
  <si>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</si>
  <si>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</si>
  <si>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SOCYR_CUBT13A_Rp2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</si>
  <si>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</si>
  <si>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</si>
  <si>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</si>
  <si>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</si>
  <si>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SOCYR_CUBT13A_Rp3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</si>
  <si>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</si>
  <si>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</si>
  <si>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</si>
  <si>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</si>
  <si>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SOCYR_CUBT13A</t>
  </si>
  <si>
    <t>SOCYR_CUBT13B</t>
  </si>
  <si>
    <t>Capítulo</t>
  </si>
  <si>
    <t>IMPERMEABILIZACIÓN CUBIERTA DECK CON MEMBRANAS TPO SOCYR CARLISLE 1,52</t>
  </si>
  <si>
    <t>SOCYR_CUBT13B_00</t>
  </si>
  <si>
    <t>Sin clasificar</t>
  </si>
  <si>
    <t>m²</t>
  </si>
  <si>
    <t>Sist. lastrado - CUBIERTA DECK- CON MEMBRANA TPO SOCYR CARLISLE 1,52</t>
  </si>
  <si>
    <t>Suministro y colocación de barrera de vapor de 1 litro/m2 de emulsión de caucho-bitumen tipo Socyasfalto equivalente. (Opcional, a criterio de la D.F.)
Suministro e instalación aislamiento térmico Corcho natural SOCYREPDM negro de 40 mm, densidad 105-125 kg/m3 , ?=0,040 W/mk y desfase térmico de 8-13h. Fijado mecánicamente a chapa metálica
Suministro y colocación de membrana impermeable reflexiva TPO SOCYR de CARLISLE de 1,52 mm. de grueso constante con armadura de poliéster y 1,22 kglm2. Color blanco, gris o beig. Garantía de material de 15 años a intemperie.
Presenta a obra en rollos de (1,21 m. 1,82 m. 2,43 m. 3,05 m. 3,65 m. de ancho por 30,48 m.) de largo anclado mecánicamente con placas galvánicas y tortillería apropiada de cabeza lacada punta de broca de 7,3 cm. oculta bajo el área de solape de 15 cm. mínimos, de los cuales se unirán por termofusión 4 cm.. La chapa metálica debe tener un grosor mínimo de 0,7 mm. Las esquinas y pun¬tos singulares rematados con flashing o prefabricados del sistema SOCYR de SURESEAL.</t>
  </si>
  <si>
    <t>SOCYR_CUBT13B_Rp1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</si>
  <si>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</si>
  <si>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</si>
  <si>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</si>
  <si>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</si>
  <si>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SOCYR_CUBT13B_Rp2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</si>
  <si>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</si>
  <si>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</si>
  <si>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</si>
  <si>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</si>
  <si>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SOCYR_CUBT13B_Rp3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</si>
  <si>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</si>
  <si>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</si>
  <si>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</si>
  <si>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</si>
  <si>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SOCYR_CUBT13B</t>
  </si>
  <si>
    <t>SOCYR_CUBT13C</t>
  </si>
  <si>
    <t>Capítulo</t>
  </si>
  <si>
    <t>IMPERMEABILIZACIÓN Y AISLAMIENTO DE CUBIERTA DECK CON MEMBRANAS DE CAUCHO SOCYREPDM de SURESEAL-CARLISLE 1,52 mm y corcho natural.</t>
  </si>
  <si>
    <t>SOCYR_CUBT13C_00</t>
  </si>
  <si>
    <t>Sin clasificar</t>
  </si>
  <si>
    <t>m²</t>
  </si>
  <si>
    <t>Sist. lastrado - CUBIERTA DECK- CON MEMBRANA SOCYREPDM 1,52</t>
  </si>
  <si>
    <t>Suministro y colocación de barrera de vapor de 1 litro/m2 de emulsión de caucho-bitumen tipo Socyasfalto equivalente. (Opcional, a criterio de la D.F.)
Suministro e instalación aislamiento térmico Corcho natural SOCYREPDM negro de 40 mm, densidad 105-125 kg/m3 , ?=0,040 W/mk y desfase térmico de 8-13h. Fijado mecánicamente a chapa metálica
Suministro e instalación de membrana impermeabilizante prefabricada monocapa de caucho EPDM 100% vulcanizado SOCYR de SURESEAL-CARLISLE de 1,52 mm. de grueso constante, marcaje CE, se pre¬senta en obra en grandes módulos o mantas sin uniones (2,15 m. 3,05 m. 6,10m. 9,15m. 12,20m. ó 15,25 m. de ancho por 30,05 m. de largo ó 61 m. de largo). Fijada mecanicamente y totalmente adherida a los perímetros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t>
  </si>
  <si>
    <t>SOCYR_CUBT13C_Rp1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</si>
  <si>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</si>
  <si>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</si>
  <si>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</si>
  <si>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</si>
  <si>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SOCYR_CUBT13C_Rp2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</si>
  <si>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</si>
  <si>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</si>
  <si>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</si>
  <si>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</si>
  <si>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SOCYR_CUBT13C_Rp3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</si>
  <si>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</si>
  <si>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</si>
  <si>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</si>
  <si>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</si>
  <si>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SOCYR_CUBT13C</t>
  </si>
  <si>
    <t>SOCYR_CUBT13D</t>
  </si>
  <si>
    <t>Capítulo</t>
  </si>
  <si>
    <t>IMPERMEABILIZACIÓN Y AISLAMIENTO DE CUBIERTA DECK CON MEMBRANAS DE CAUCHO SOCYREPDM de HERTALAN 1,2 mm y corcho natural.</t>
  </si>
  <si>
    <t>SOCYR_CUBT13D_00</t>
  </si>
  <si>
    <t>Sin clasificar</t>
  </si>
  <si>
    <t>m²</t>
  </si>
  <si>
    <t>Sist. lastrado - CUBIERTA DECK- CON MEMBRANA SOCYREPDM HERTALAN 1,2</t>
  </si>
  <si>
    <t>Suministro y colocación de barrera de vapor de 1 litro/m2 de emulsión de caucho-bitumen tipo Socyasfalto equivalente. (Opcional, a criterio de la D.F.)
Suministro e instalación aislamiento térmico Corcho natural SOCYREPDM negro de 40 mm, densidad 105-125 kg/m3 , ?=0,040 W/mk y desfase térmico de 8-13h. Fijado mecánicamente a chapa metálica con sistema de fijación americano RHINOBOND.
Suministro e instalación de membrana impermeabilizante prefabricada monocapa de caucho EPDM 100% vulcanizado SOCYR de HERTALAN de 1,2 mm. de grueso constante, marcaje CE, se presenta en obra en grandes módulos fabricados a medida de hasta 3000m². Classificació L4, la máxima al punzonamiento estático. Sistema de instalación en frío. La lámina EPDM irá fijada mecánicamente con el sistema RHINOBOND que permite la NO perforación de la misma.</t>
  </si>
  <si>
    <t>SOCYR_CUBT13D_Rp1</t>
  </si>
  <si>
    <t>Sin clasificar</t>
  </si>
  <si>
    <t>ml</t>
  </si>
  <si>
    <t>Remate perimetral - Roza</t>
  </si>
  <si>
    <t>Fijación perimetral de la membrana de caucho EPDM remontando 20 cm. mínimos por encima del acabado final de la cubierta mediante la adhesión de la membrana en todo el paramento vertical e in¬cluso dentro de la roza existente en el soporte, con los adhesivos del sistema, y rellenada de mortero hidrófugo SOCYMASSA</t>
  </si>
  <si>
    <t>SOCYR_CUBT13D_Rp2</t>
  </si>
  <si>
    <t>Sin clasificar</t>
  </si>
  <si>
    <t>ml</t>
  </si>
  <si>
    <t>Remate perimetral - Barra de anclaje final</t>
  </si>
  <si>
    <t>Fijación Perimetral Barra de anclaje final:
Fijación perimetral de la membrana de caucho EPDM 20 cm. mínimos por encima del acabado de la cubierta mediante "Barra de Anclaje Final" de aluminio pre perforada de 2,5 cm. de ancho por 3 m de largo, con goterón para sustentar sellado flexible y anclada mecánicamente en el ángulo median¬te colocación previa de Banda Perimetral Armada Autoadhesiva fijada mecánicamente con barra de solera galvánica del sistema.</t>
  </si>
  <si>
    <t>SOCYR_CUBT13D_Rp3</t>
  </si>
  <si>
    <t>Sin clasificar</t>
  </si>
  <si>
    <t>ml</t>
  </si>
  <si>
    <t>Juntas de dilatación</t>
  </si>
  <si>
    <t>Los dos bordes de la junta tienen que ser romos o biselados a 45°
La membrana llegará flotante sobre el soporte hasta 20 cm. de la junta donde se fijará previamente, a cada lado de la junta, la Banda Perimetral Armada autoadhesiva con barra de anclaje solera y torni¬llería adecuada, la membrana principal quedará fijada a cada Banda Perimetral Armada donde se concentrarán los esfuerzos.</t>
  </si>
  <si>
    <t>SOCYR_CUBT13D</t>
  </si>
  <si>
    <t>SOCYR_CUBT13</t>
  </si>
  <si>
    <t>CUBIERTAS</t>
  </si>
  <si>
    <t>MATERIALES</t>
  </si>
  <si>
    <t>Capítulo</t>
  </si>
  <si>
    <t>MATERIALES</t>
  </si>
  <si>
    <t>SOCYR_MATimp</t>
  </si>
  <si>
    <t>Capítulo</t>
  </si>
  <si>
    <t>LÁMINAS IMPERMEABLES</t>
  </si>
  <si>
    <t>SOCYR_MATimp_lm-1</t>
  </si>
  <si>
    <t>Sin clasificar</t>
  </si>
  <si>
    <t>m²</t>
  </si>
  <si>
    <t>Membrana impermeabilizante monocapa SOCYREPDM 1,2 colocada flotante.</t>
  </si>
  <si>
    <t>Suministro e instalación de membrana impermeabilizante prefabricada monocapa de caucho EPDM 100% vulcanizado SOCYR de SURESEAL-CARLISLE de 1,2 mm. de grueso constante, marcaje CE, se pre¬senta en obra en grandes módulos o mantas sin uniones (2,15 m. 3,05 m. 6,10m. 9,15m. 12,20m. ó 15,25 m. de ancho por 30,05 m. de largo ó 61 m. de largo). Colocada flotante sobre capa separadora y totalmente adherida a los perímetros, paramentos horizontales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t>
  </si>
  <si>
    <t>SOCYR_MATimp_lm-2</t>
  </si>
  <si>
    <t>Sin clasificar</t>
  </si>
  <si>
    <t>m²</t>
  </si>
  <si>
    <t>Membrana impermeabilizante monocapa SOCYREPDM 1,52 colocada flotante.</t>
  </si>
  <si>
    <t>Suministro e instalación de membrana impermeabilizante prefabricada monocapa de caucho EPDM 100% vulcanizado SOCYR de SURESEAL-CARLISLE de 1,52 mm. de grueso constante, marcaje CE, se pre¬senta en obra en grandes módulos o mantas sin uniones (2,15 m. 3,05 m. 6,10m. 9,15m. 12,20m. ó 15,25 m. de ancho por 30,05 m. de largo ó 61 m. de largo). Colocada flotante sobre capa separadora y totalmente adherida a los perímetros, paramentos horizontales y puntos singulares mediante el "Adhesivo de Soporte" del sistema (SOCYCOLA I o SOCYCOLA PLUS O BONDING ADHESIVE de SURESEAL-CARLISLE ). Las bajantes, chimeneas y esquinas exteriores llevarán una "Banda FLASHING" para reforzar y sellar la entrega previa imprimación "SOCYPRIMER" o "HP-250 SPLICE PRIMERde SURESEAL-CARLISLE". Las uniones en¬tre módulos de la membrana a realizar en obra se efectuarán con solape mínimo de 100 mm. previa imprimación "SOCYPRIMER" o "HP-250 SPLICE PRIMERde SURESEAL-CARLISLE" e interponiendo "Junta Rápida Autoadhesiva de 75 mm." o "SECUR TAPE de SURESEAL-CARLISLE" a lo largo de todo el área de sola¬pe provocando una unión química en frío.</t>
  </si>
  <si>
    <t>SOCYR_MATimp_lm-3</t>
  </si>
  <si>
    <t>Sin clasificar</t>
  </si>
  <si>
    <t>m²</t>
  </si>
  <si>
    <t>Membrana impermeabilizante SOCYREPDM RESITRIX 3,1 - 2,5 colocada flotante.</t>
  </si>
  <si>
    <t>Suministro e instalación de membrana impermeabilizante prefabricada de caucho EPDM 100% vulcanizado SOCYR de RESITRIX CLASICS de 3,1mm. de grueso constante, marcaje CE ,se presenta en obra en MODULOS (1 m. de ancho por 10 m. de largo). Colocada flotante sobre capa separadora, totalmente adherida a los perímetros y paramentos horizontales CON LA LAMINA EPDM RESITRIX SKW AUTOADHESIVA DE 2,5mm y puntos singulares mediante el "Adhesivo de Soporte" del sistema FG35 DE RESITRIX. Las bajantes, chimeneas y esquinas exteriores llevarán una "Banda EPDM RESITRIX SKW AUTOADHESIVA" para reforzar y sellar la entrega . Las uniones entre módulos de la membrana a realizar en obra se efectuarán con solape mínimo de 50 mm. CON MAQUINA LEICESTER DE AIRE CALIENTE O SIMILAR.</t>
  </si>
  <si>
    <t>SOCYR_MATimp_lm-4</t>
  </si>
  <si>
    <t>Sin clasificar</t>
  </si>
  <si>
    <t>m²</t>
  </si>
  <si>
    <t>Membrana impermeabilizante SOCYREPDM HERTALÁN 1,2 colocada flotante.</t>
  </si>
  <si>
    <t>Suministro e instalación de membrana impermeabilizante prefabricada monocapa de caucho EPDM 100% vulcanizado SOCYR de HERTALAN de 1,2 mm. de grueso constante, marcaje CE, se presenta en obra en grandes módulos fabricados a medida de hasta 3000m². Se fabrican piezas tridimensionales y con formas especiales (ej. cilíndrica). Classificació L4, la máxima al punzonamiento estático. Sistema de instalación en frío. Colocada flotante sobre GEOTEXTIL POLIPROPILENO TERMOSOLDADO de 300g/m2 (NO INCLUIDO) como separador entre soporte y lámina impermeabili¬zante. Los encuentros con puntos singulares como sumideros y admisiones se realizarán con pleti-nas y contra pletinas y tuercas de seguridad de acero inoxidable NO incluidas en la presente. La membrana aportará continuidad desde la base, taludes y coronación de la balsa hasta entregarse en zanja perimetral existente.</t>
  </si>
  <si>
    <t>SOCYR_MATimp_lm-5</t>
  </si>
  <si>
    <t>Sin clasificar</t>
  </si>
  <si>
    <t>m²</t>
  </si>
  <si>
    <t>Membrana impermeabilizante TPO SOCYR CARLISLE 1,14 anclada mecánicamente.</t>
  </si>
  <si>
    <t>Suministro y colocación de membrana impermeable reflexiva TPO SOCYR de CARLISLE de 1,14 mm. de grueso constante con armadura de poliéster y 1,22 kglm2. Color blanco, gris o beig. Garantía de material de 15 años a intemperie. Se presenta a obra en rollos de (1,21 m. 1,82 m. 2,43 m. 3,05 m. 3,65 m. de ancho por 30,48 m.) de largo anclado mecánicamente con placas galvánicas y tortillería apropiada de cabeza lacada punta de broca de 7,3 cm. oculta bajo el área de solape de 15 cm. mínimos, de los cuales se unirán por termofusión 4 cm.. La chapa metálica debe tener un grosor mínimo de 0,7 mm. Las esquinas y pun¬tos singulares rematados con flashing o prefabricados del sistema SOCYR de SURESEAL.</t>
  </si>
  <si>
    <t>SOCYR_MATimp_lm-6</t>
  </si>
  <si>
    <t>Sin clasificar</t>
  </si>
  <si>
    <t>m²</t>
  </si>
  <si>
    <t>Membrana impermeabilizante TPO SOCYR CARLISLE 1,52 anclada mecánicamente.</t>
  </si>
  <si>
    <t>Suministro y colocación de membrana impermeable reflexiva TPO SOCYR de CARLISLE de 1,14 mm. de grueso constante con armadura de poliéster y 1,22 kglm2. Color blanco, gris o beig. Garantía de material de 15 años a intemperie. Se presenta a obra en rollos de (1,21 m. 1,82 m. 2,43 m. 3,05 m. 3,65 m. de ancho por 30,48 m.) de largo anclado mecánicamente con placas galvánicas y tortillería apropiada de cabeza lacada punta de broca de 7,3 cm. oculta bajo el área de solape de 15 cm. mínimos, de los cuales se unirán por termofusión 4 cm.. La chapa metálica debe tener un grosor mínimo de 0,7 mm. Las esquinas y pun¬tos singulares rematados con flashing o prefabricados del sistema SOCYR de SURESEAL.</t>
  </si>
  <si>
    <t>SOCYR_MATimp</t>
  </si>
  <si>
    <t>SOCYR_MATaisla</t>
  </si>
  <si>
    <t>Capítulo</t>
  </si>
  <si>
    <t>AISLAMIENTOS</t>
  </si>
  <si>
    <t>SOCYR_MATaisla_At-1</t>
  </si>
  <si>
    <t>Sin clasificar</t>
  </si>
  <si>
    <t>m²</t>
  </si>
  <si>
    <t>Aislamiento témico de corcho natural de 20mm</t>
  </si>
  <si>
    <t>Suministro e instalación de aglomerado de corcho expandido 100% natural SOCYREPDM negro de 20 mm, densidad 105-125 kg/m3 , conductividad térmica ?=0,040 W/mk y desfase térmico de 8-13h.</t>
  </si>
  <si>
    <t>SOCYR_MATaisla_At-2</t>
  </si>
  <si>
    <t>Sin clasificar</t>
  </si>
  <si>
    <t>m²</t>
  </si>
  <si>
    <t>Aislamiento témico de corcho natural de 40mm</t>
  </si>
  <si>
    <t>Suministro e instalación de aglomerado de corcho expandido 100% natural SOCYREPDM negro de 40 mm, densidad 105-125 kg/m3 , conductividad térmica ?=0,040 W/mk y desfase térmico de 8-13h.</t>
  </si>
  <si>
    <t>SOCYR_MATaisla_At-3</t>
  </si>
  <si>
    <t>Sin clasificar</t>
  </si>
  <si>
    <t>m²</t>
  </si>
  <si>
    <t>Aislamiento témico de corcho natural de 80mm</t>
  </si>
  <si>
    <t>Suministro e instalación de aglomerado de corcho expandido 100% natural SOCYREPDM negro de 80 mm, densidad 105-125 kg/m3 , conductividad térmica ?=0,040 W/mk y desfase térmico de 8-13h.</t>
  </si>
  <si>
    <t>SOCYR_MATaisla_At-4</t>
  </si>
  <si>
    <t>Sin clasificar</t>
  </si>
  <si>
    <t>m²</t>
  </si>
  <si>
    <t>Aislamiento témico de vidrio celular FOAMGLAS® de 50mm</t>
  </si>
  <si>
    <t>Suministro y colocación de aislamiento térmico de vidrio celular reciclado FOAMGLAS®  de  densidad 150 kg/m3 y conductividad térmica ?=0,045 W/mk.</t>
  </si>
  <si>
    <t>SOCYR_MATaisla</t>
  </si>
  <si>
    <t>SOCYR_MATgeotex</t>
  </si>
  <si>
    <t>Capítulo</t>
  </si>
  <si>
    <t>GEOTEXTILES</t>
  </si>
  <si>
    <t>SOCYR_MATgeotex_Cs-1</t>
  </si>
  <si>
    <t>Sin clasificar</t>
  </si>
  <si>
    <t>m2</t>
  </si>
  <si>
    <t>Geotextil polipropileno 100gr/m²</t>
  </si>
  <si>
    <t>Suministro e instalación de Geotextil polipropileno punzonado + termo-soldado. Resistencia al punzonado 1,23kN</t>
  </si>
  <si>
    <t>SOCYR_MATgeotex_Cs-2</t>
  </si>
  <si>
    <t>Sin clasificar</t>
  </si>
  <si>
    <t>m2</t>
  </si>
  <si>
    <t>Geotextil polipropileno 150gr/m²</t>
  </si>
  <si>
    <t>Suministro e instalación de Geotextil polipropileno punzonado + termo-soldado. Resistencia al punzonado 1,95kN</t>
  </si>
  <si>
    <t>SOCYR_MATgeotex_Cs-3</t>
  </si>
  <si>
    <t>Sin clasificar</t>
  </si>
  <si>
    <t>m2</t>
  </si>
  <si>
    <t>Geotextil polipropileno 200gr/m²</t>
  </si>
  <si>
    <t>Suministro e instalación de Geotextil polipropileno punzonado + termo-soldado. Resistencia al punzonado 2,7kN</t>
  </si>
  <si>
    <t>SOCYR_MATgeotex_Cs-4</t>
  </si>
  <si>
    <t>Sin clasificar</t>
  </si>
  <si>
    <t>m2</t>
  </si>
  <si>
    <t>Geotextil polipropileno 470gr/m²</t>
  </si>
  <si>
    <t>Suministro e instalación de Geotextil polipropileno punzonado + termo-soldado. Resistencia al punzonado 3,3 kN</t>
  </si>
  <si>
    <t>SOCYR_MATgeotex</t>
  </si>
  <si>
    <t>MATERIALES</t>
  </si>
  <si>
    <t>SOCYR_BASE_DE_PRECIOS_2018A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</si>
</sst>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Verdana"/>
      <family val="2"/>
    </font>
    <font>
      <b/>
      <sz val="9.9499999999999993"/>
      <color rgb="FF000000"/>
      <name val="Arial"/>
      <family val="2"/>
    </font>
    <font>
      <b/>
      <sz val="9"/>
      <color rgb="FF000000"/>
      <name val="Arial"/>
      <family val="2"/>
    </font>
    <font>
      <b/>
      <sz val="8"/>
      <color rgb="FF000000"/>
      <name val="Arial"/>
      <family val="2"/>
    </font>
    <font>
      <sz val="8"/>
      <color rgb="FF000000"/>
      <name val="Arial"/>
      <family val="2"/>
    </font>
    <font>
      <sz val="8"/>
      <color rgb="FFFF0000"/>
      <name val="Arial"/>
      <family val="2"/>
    </font>
  </fonts>
  <fills count="8">
    <fill>
      <patternFill patternType="none"/>
    </fill>
    <fill>
      <patternFill patternType="gray125"/>
    </fill>
    <fill>
      <patternFill patternType="solid">
        <fgColor rgb="FFFFBF7F"/>
      </patternFill>
    </fill>
    <fill>
      <patternFill patternType="solid">
        <fgColor rgb="FFCC6600"/>
      </patternFill>
    </fill>
    <fill>
      <patternFill patternType="solid">
        <fgColor rgb="FFE57F19"/>
      </patternFill>
    </fill>
    <fill>
      <patternFill patternType="solid">
        <fgColor rgb="FFFE9832"/>
      </patternFill>
    </fill>
    <fill>
      <patternFill patternType="solid">
        <fgColor rgb="FFFFB14B"/>
      </patternFill>
    </fill>
    <fill>
      <patternFill patternType="solid">
        <fgColor rgb="FFFFFF00"/>
        <bgColor indexed="64"/>
      </patternFill>
    </fill>
  </fills>
  <borders count="4">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s>
  <cellStyleXfs count="1">
    <xf numFmtId="0" fontId="0" fillId="0" borderId="0"/>
  </cellStyleXfs>
  <cellXfs count="51">
    <xf numFmtId="0" fontId="0" fillId="0" borderId="0" xfId="0" applyFont="1" applyAlignment="1">
      <alignment horizontal="left" vertical="center"/>
    </xf>
    <xf numFmtId="0" fontId="1" fillId="2" borderId="0" xfId="0" applyFont="1" applyFill="1" applyAlignment="1">
      <alignment horizontal="right" vertical="top" wrapText="1"/>
    </xf>
    <xf numFmtId="0" fontId="0" fillId="2" borderId="0" xfId="0" applyFont="1" applyFill="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right" vertical="top" wrapText="1"/>
    </xf>
    <xf numFmtId="0" fontId="3" fillId="0" borderId="0" xfId="0" applyFont="1" applyAlignment="1">
      <alignment horizontal="left" vertical="top" wrapText="1"/>
    </xf>
    <xf numFmtId="0" fontId="3" fillId="3" borderId="2" xfId="0" applyFont="1" applyFill="1" applyBorder="1" applyAlignment="1">
      <alignment horizontal="left" vertical="top" wrapText="1"/>
    </xf>
    <xf numFmtId="0" fontId="0" fillId="3" borderId="2" xfId="0" applyFont="1" applyFill="1" applyBorder="1" applyAlignment="1">
      <alignment horizontal="left" vertical="top" wrapText="1"/>
    </xf>
    <xf numFmtId="0" fontId="3" fillId="3" borderId="2" xfId="0" applyFont="1" applyFill="1" applyBorder="1" applyAlignment="1">
      <alignment horizontal="justify" vertical="top" wrapText="1"/>
    </xf>
    <xf numFmtId="0" fontId="3" fillId="4" borderId="0" xfId="0" applyFont="1" applyFill="1" applyAlignment="1">
      <alignment horizontal="left" vertical="top" wrapText="1"/>
    </xf>
    <xf numFmtId="0" fontId="0" fillId="4" borderId="0" xfId="0" applyFont="1" applyFill="1" applyAlignment="1">
      <alignment horizontal="left" vertical="top" wrapText="1"/>
    </xf>
    <xf numFmtId="0" fontId="3" fillId="4" borderId="0" xfId="0" applyFont="1" applyFill="1" applyAlignment="1">
      <alignment horizontal="justify" vertical="top" wrapText="1"/>
    </xf>
    <xf numFmtId="0" fontId="3" fillId="5" borderId="0" xfId="0" applyFont="1" applyFill="1" applyAlignment="1">
      <alignment horizontal="left" vertical="top" wrapText="1"/>
    </xf>
    <xf numFmtId="0" fontId="0" fillId="5" borderId="0" xfId="0" applyFont="1" applyFill="1" applyAlignment="1">
      <alignment horizontal="left" vertical="top" wrapText="1"/>
    </xf>
    <xf numFmtId="0" fontId="3" fillId="5" borderId="0" xfId="0" applyFont="1" applyFill="1" applyAlignment="1">
      <alignment horizontal="justify" vertical="top" wrapText="1"/>
    </xf>
    <xf numFmtId="0" fontId="3" fillId="6" borderId="0" xfId="0" applyFont="1" applyFill="1" applyAlignment="1">
      <alignment horizontal="left" vertical="top" wrapText="1"/>
    </xf>
    <xf numFmtId="0" fontId="0" fillId="6" borderId="0" xfId="0" applyFont="1" applyFill="1" applyAlignment="1">
      <alignment horizontal="left" vertical="top" wrapText="1"/>
    </xf>
    <xf numFmtId="0" fontId="3" fillId="6" borderId="0" xfId="0" applyFont="1" applyFill="1" applyAlignment="1">
      <alignment horizontal="justify" vertical="top" wrapText="1"/>
    </xf>
    <xf numFmtId="0" fontId="4" fillId="0" borderId="0" xfId="0" applyFont="1" applyAlignment="1">
      <alignment horizontal="left" vertical="top" wrapText="1"/>
    </xf>
    <xf numFmtId="0" fontId="4" fillId="0" borderId="0" xfId="0" applyFont="1" applyAlignment="1">
      <alignment horizontal="justify" vertical="top" wrapText="1"/>
    </xf>
    <xf numFmtId="0" fontId="0" fillId="0" borderId="0" xfId="0" applyFont="1" applyAlignment="1">
      <alignment horizontal="center" vertical="center" wrapText="1"/>
    </xf>
    <xf numFmtId="4" fontId="4" fillId="0" borderId="0" xfId="0" applyNumberFormat="1" applyFont="1" applyAlignment="1">
      <alignment horizontal="right" vertical="top" wrapText="1"/>
    </xf>
    <xf numFmtId="0" fontId="0" fillId="0" borderId="1" xfId="0" applyFont="1" applyBorder="1" applyAlignment="1">
      <alignment horizontal="center" vertical="center" wrapText="1"/>
    </xf>
    <xf numFmtId="0" fontId="3" fillId="6"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3" fillId="6" borderId="2" xfId="0" applyFont="1" applyFill="1" applyBorder="1" applyAlignment="1">
      <alignment horizontal="left" vertical="top" wrapText="1"/>
    </xf>
    <xf numFmtId="0" fontId="0" fillId="6" borderId="2" xfId="0" applyFont="1" applyFill="1" applyBorder="1" applyAlignment="1">
      <alignment horizontal="left" vertical="top" wrapText="1"/>
    </xf>
    <xf numFmtId="0" fontId="3" fillId="6" borderId="2" xfId="0" applyFont="1" applyFill="1" applyBorder="1" applyAlignment="1">
      <alignment horizontal="justify" vertical="top" wrapText="1"/>
    </xf>
    <xf numFmtId="0" fontId="0" fillId="0" borderId="3" xfId="0" applyFont="1" applyBorder="1" applyAlignment="1">
      <alignment horizontal="center" vertical="center" wrapText="1"/>
    </xf>
    <xf numFmtId="0" fontId="3" fillId="5" borderId="3" xfId="0" applyFont="1" applyFill="1" applyBorder="1" applyAlignment="1">
      <alignment horizontal="left" vertical="top" wrapText="1"/>
    </xf>
    <xf numFmtId="0" fontId="0" fillId="5" borderId="3" xfId="0" applyFont="1" applyFill="1" applyBorder="1" applyAlignment="1">
      <alignment horizontal="left" vertical="top" wrapText="1"/>
    </xf>
    <xf numFmtId="0" fontId="3" fillId="5" borderId="2" xfId="0" applyFont="1" applyFill="1" applyBorder="1" applyAlignment="1">
      <alignment horizontal="left" vertical="top" wrapText="1"/>
    </xf>
    <xf numFmtId="0" fontId="0" fillId="5" borderId="2" xfId="0" applyFont="1" applyFill="1" applyBorder="1" applyAlignment="1">
      <alignment horizontal="left" vertical="top" wrapText="1"/>
    </xf>
    <xf numFmtId="0" fontId="3" fillId="5" borderId="2" xfId="0" applyFont="1" applyFill="1" applyBorder="1" applyAlignment="1">
      <alignment horizontal="justify" vertical="top" wrapText="1"/>
    </xf>
    <xf numFmtId="0" fontId="3" fillId="4" borderId="3" xfId="0" applyFont="1" applyFill="1" applyBorder="1" applyAlignment="1">
      <alignment horizontal="left" vertical="top" wrapText="1"/>
    </xf>
    <xf numFmtId="0" fontId="0" fillId="4" borderId="3" xfId="0" applyFont="1" applyFill="1" applyBorder="1" applyAlignment="1">
      <alignment horizontal="left" vertical="top" wrapText="1"/>
    </xf>
    <xf numFmtId="0" fontId="3" fillId="4" borderId="2" xfId="0" applyFont="1" applyFill="1" applyBorder="1" applyAlignment="1">
      <alignment horizontal="left" vertical="top" wrapText="1"/>
    </xf>
    <xf numFmtId="0" fontId="0" fillId="4" borderId="2" xfId="0" applyFont="1" applyFill="1" applyBorder="1" applyAlignment="1">
      <alignment horizontal="left" vertical="top" wrapText="1"/>
    </xf>
    <xf numFmtId="0" fontId="3" fillId="4" borderId="2" xfId="0" applyFont="1" applyFill="1" applyBorder="1" applyAlignment="1">
      <alignment horizontal="justify" vertical="top" wrapText="1"/>
    </xf>
    <xf numFmtId="0" fontId="3" fillId="5" borderId="1" xfId="0" applyFont="1" applyFill="1" applyBorder="1" applyAlignment="1">
      <alignment horizontal="left" vertical="top" wrapText="1"/>
    </xf>
    <xf numFmtId="0" fontId="0" fillId="5"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0" fillId="3" borderId="3" xfId="0" applyFont="1" applyFill="1" applyBorder="1" applyAlignment="1">
      <alignment horizontal="left" vertical="top" wrapText="1"/>
    </xf>
    <xf numFmtId="0" fontId="1" fillId="2" borderId="0" xfId="0" applyFont="1" applyFill="1" applyAlignment="1">
      <alignment horizontal="left" vertical="top" wrapText="1"/>
    </xf>
    <xf numFmtId="0" fontId="4" fillId="0" borderId="0" xfId="0" applyFont="1" applyAlignment="1">
      <alignment horizontal="justify" vertical="top" wrapText="1"/>
    </xf>
    <xf numFmtId="0" fontId="3" fillId="7" borderId="0" xfId="0" applyFont="1" applyFill="1" applyAlignment="1">
      <alignment horizontal="left" vertical="top" wrapText="1"/>
    </xf>
    <xf numFmtId="0" fontId="4" fillId="7" borderId="0" xfId="0" applyFont="1" applyFill="1" applyAlignment="1">
      <alignment horizontal="left" vertical="top" wrapText="1"/>
    </xf>
    <xf numFmtId="0" fontId="4" fillId="7" borderId="0" xfId="0" applyFont="1" applyFill="1" applyAlignment="1">
      <alignment horizontal="justify" vertical="top" wrapText="1"/>
    </xf>
    <xf numFmtId="0" fontId="0" fillId="7" borderId="0" xfId="0" applyFont="1" applyFill="1" applyAlignment="1">
      <alignment horizontal="center" vertical="center" wrapText="1"/>
    </xf>
    <xf numFmtId="0" fontId="4" fillId="7" borderId="0" xfId="0" applyFont="1" applyFill="1" applyAlignment="1">
      <alignment horizontal="justify" vertical="top" wrapText="1"/>
    </xf>
    <xf numFmtId="4" fontId="5" fillId="7" borderId="0" xfId="0" applyNumberFormat="1" applyFont="1" applyFill="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1"/>
  <sheetViews>
    <sheetView tabSelected="1" view="pageLayout" topLeftCell="A399" workbookViewId="0">
      <selection activeCell="H404" sqref="H404"/>
    </sheetView>
  </sheetViews>
  <sheetFormatPr baseColWidth="10" defaultRowHeight="15" x14ac:dyDescent="0.2"/>
  <cols>
    <col min="1" max="1" width="15.296875" customWidth="1"/>
    <col min="2" max="2" width="10.09765625" customWidth="1"/>
    <col min="3" max="3" width="5" customWidth="1"/>
    <col min="4" max="4" width="28.3984375" customWidth="1"/>
    <col min="5" max="5" width="13.69921875" customWidth="1"/>
    <col min="6" max="7" width="12.59765625" customWidth="1"/>
  </cols>
  <sheetData>
    <row r="1" spans="1:7" ht="17.850000000000001" customHeight="1" thickBot="1" x14ac:dyDescent="0.25">
      <c r="A1" s="1" t="s">
        <v>0</v>
      </c>
      <c r="B1" s="43" t="s">
        <v>1</v>
      </c>
      <c r="C1" s="43"/>
      <c r="D1" s="43"/>
      <c r="E1" s="43"/>
      <c r="F1" s="43"/>
      <c r="G1" s="43"/>
    </row>
    <row r="2" spans="1:7" ht="17.850000000000001" customHeight="1" thickBot="1" x14ac:dyDescent="0.25">
      <c r="A2" s="43" t="s">
        <v>2</v>
      </c>
      <c r="B2" s="43"/>
      <c r="C2" s="43"/>
      <c r="D2" s="43"/>
      <c r="E2" s="2"/>
      <c r="F2" s="2"/>
      <c r="G2" s="2"/>
    </row>
    <row r="3" spans="1:7" ht="16.7" customHeight="1" thickBot="1" x14ac:dyDescent="0.25">
      <c r="A3" s="3" t="s">
        <v>3</v>
      </c>
      <c r="B3" s="3" t="s">
        <v>4</v>
      </c>
      <c r="C3" s="3" t="s">
        <v>5</v>
      </c>
      <c r="D3" s="3" t="s">
        <v>6</v>
      </c>
      <c r="E3" s="4" t="s">
        <v>7</v>
      </c>
      <c r="F3" s="4" t="s">
        <v>8</v>
      </c>
      <c r="G3" s="4" t="s">
        <v>9</v>
      </c>
    </row>
    <row r="4" spans="1:7" ht="25.15" customHeight="1" thickBot="1" x14ac:dyDescent="0.25">
      <c r="A4" s="6" t="s">
        <v>10</v>
      </c>
      <c r="B4" s="6" t="s">
        <v>11</v>
      </c>
      <c r="C4" s="7"/>
      <c r="D4" s="8" t="s">
        <v>12</v>
      </c>
      <c r="E4" s="7"/>
      <c r="F4" s="7"/>
      <c r="G4" s="7"/>
    </row>
    <row r="5" spans="1:7" ht="15.4" customHeight="1" thickBot="1" x14ac:dyDescent="0.25">
      <c r="A5" s="9" t="s">
        <v>13</v>
      </c>
      <c r="B5" s="9" t="s">
        <v>14</v>
      </c>
      <c r="C5" s="10"/>
      <c r="D5" s="11" t="s">
        <v>15</v>
      </c>
      <c r="E5" s="10"/>
      <c r="F5" s="10"/>
      <c r="G5" s="10"/>
    </row>
    <row r="6" spans="1:7" ht="22.15" customHeight="1" thickBot="1" x14ac:dyDescent="0.25">
      <c r="A6" s="12" t="s">
        <v>16</v>
      </c>
      <c r="B6" s="12" t="s">
        <v>17</v>
      </c>
      <c r="C6" s="13"/>
      <c r="D6" s="14" t="s">
        <v>18</v>
      </c>
      <c r="E6" s="13"/>
      <c r="F6" s="13"/>
      <c r="G6" s="13"/>
    </row>
    <row r="7" spans="1:7" ht="31.7" customHeight="1" thickBot="1" x14ac:dyDescent="0.25">
      <c r="A7" s="15" t="s">
        <v>19</v>
      </c>
      <c r="B7" s="15" t="s">
        <v>20</v>
      </c>
      <c r="C7" s="16"/>
      <c r="D7" s="17" t="s">
        <v>21</v>
      </c>
      <c r="E7" s="16"/>
      <c r="F7" s="16"/>
      <c r="G7" s="16"/>
    </row>
    <row r="8" spans="1:7" ht="21.4" customHeight="1" thickBot="1" x14ac:dyDescent="0.25">
      <c r="A8" s="5" t="s">
        <v>22</v>
      </c>
      <c r="B8" s="18" t="s">
        <v>23</v>
      </c>
      <c r="C8" s="18" t="s">
        <v>24</v>
      </c>
      <c r="D8" s="19" t="s">
        <v>25</v>
      </c>
      <c r="E8" s="20"/>
      <c r="F8" s="21">
        <f>ROUND(76.8*(1+G2/100),2)</f>
        <v>76.8</v>
      </c>
      <c r="G8" s="20"/>
    </row>
    <row r="9" spans="1:7" ht="178.35" customHeight="1" thickBot="1" x14ac:dyDescent="0.25">
      <c r="A9" s="20"/>
      <c r="B9" s="20"/>
      <c r="C9" s="20"/>
      <c r="D9" s="44" t="s">
        <v>26</v>
      </c>
      <c r="E9" s="44"/>
      <c r="F9" s="44"/>
      <c r="G9" s="44"/>
    </row>
    <row r="10" spans="1:7" ht="15.4" customHeight="1" thickBot="1" x14ac:dyDescent="0.25">
      <c r="A10" s="5" t="s">
        <v>27</v>
      </c>
      <c r="B10" s="18" t="s">
        <v>28</v>
      </c>
      <c r="C10" s="18" t="s">
        <v>29</v>
      </c>
      <c r="D10" s="19" t="s">
        <v>30</v>
      </c>
      <c r="E10" s="20"/>
      <c r="F10" s="21">
        <f>ROUND(16.95*(1+G2/100),2)</f>
        <v>16.95</v>
      </c>
      <c r="G10" s="20"/>
    </row>
    <row r="11" spans="1:7" ht="30.6" customHeight="1" thickBot="1" x14ac:dyDescent="0.25">
      <c r="A11" s="20"/>
      <c r="B11" s="20"/>
      <c r="C11" s="20"/>
      <c r="D11" s="44" t="s">
        <v>31</v>
      </c>
      <c r="E11" s="44"/>
      <c r="F11" s="44"/>
      <c r="G11" s="44"/>
    </row>
    <row r="12" spans="1:7" ht="15.4" customHeight="1" thickBot="1" x14ac:dyDescent="0.25">
      <c r="A12" s="5" t="s">
        <v>32</v>
      </c>
      <c r="B12" s="18" t="s">
        <v>33</v>
      </c>
      <c r="C12" s="18" t="s">
        <v>34</v>
      </c>
      <c r="D12" s="19" t="s">
        <v>35</v>
      </c>
      <c r="E12" s="20"/>
      <c r="F12" s="21">
        <f>ROUND(22.65*(1+G2/100),2)</f>
        <v>22.65</v>
      </c>
      <c r="G12" s="20"/>
    </row>
    <row r="13" spans="1:7" ht="49.15" customHeight="1" thickBot="1" x14ac:dyDescent="0.25">
      <c r="A13" s="20"/>
      <c r="B13" s="20"/>
      <c r="C13" s="20"/>
      <c r="D13" s="44" t="s">
        <v>36</v>
      </c>
      <c r="E13" s="44"/>
      <c r="F13" s="44"/>
      <c r="G13" s="44"/>
    </row>
    <row r="14" spans="1:7" ht="15.4" customHeight="1" thickBot="1" x14ac:dyDescent="0.25">
      <c r="A14" s="5" t="s">
        <v>37</v>
      </c>
      <c r="B14" s="18" t="s">
        <v>38</v>
      </c>
      <c r="C14" s="18" t="s">
        <v>39</v>
      </c>
      <c r="D14" s="19" t="s">
        <v>40</v>
      </c>
      <c r="E14" s="20"/>
      <c r="F14" s="21">
        <f>ROUND(37.25*(1+G2/100),2)</f>
        <v>37.25</v>
      </c>
      <c r="G14" s="20"/>
    </row>
    <row r="15" spans="1:7" ht="39.75" customHeight="1" thickBot="1" x14ac:dyDescent="0.25">
      <c r="A15" s="20"/>
      <c r="B15" s="20"/>
      <c r="C15" s="20"/>
      <c r="D15" s="44" t="s">
        <v>41</v>
      </c>
      <c r="E15" s="44"/>
      <c r="F15" s="44"/>
      <c r="G15" s="44"/>
    </row>
    <row r="16" spans="1:7" ht="15.4" customHeight="1" thickBot="1" x14ac:dyDescent="0.25">
      <c r="A16" s="22"/>
      <c r="B16" s="22"/>
      <c r="C16" s="22"/>
      <c r="D16" s="23" t="s">
        <v>42</v>
      </c>
      <c r="E16" s="24"/>
      <c r="F16" s="24"/>
      <c r="G16" s="24"/>
    </row>
    <row r="17" spans="1:7" ht="31.7" customHeight="1" thickBot="1" x14ac:dyDescent="0.25">
      <c r="A17" s="25" t="s">
        <v>43</v>
      </c>
      <c r="B17" s="25" t="s">
        <v>44</v>
      </c>
      <c r="C17" s="26"/>
      <c r="D17" s="27" t="s">
        <v>45</v>
      </c>
      <c r="E17" s="26"/>
      <c r="F17" s="26"/>
      <c r="G17" s="26"/>
    </row>
    <row r="18" spans="1:7" ht="21.4" customHeight="1" thickBot="1" x14ac:dyDescent="0.25">
      <c r="A18" s="5" t="s">
        <v>46</v>
      </c>
      <c r="B18" s="18" t="s">
        <v>47</v>
      </c>
      <c r="C18" s="18" t="s">
        <v>48</v>
      </c>
      <c r="D18" s="19" t="s">
        <v>49</v>
      </c>
      <c r="E18" s="20"/>
      <c r="F18" s="21">
        <f>ROUND(87.23*(1+G2/100),2)</f>
        <v>87.23</v>
      </c>
      <c r="G18" s="20"/>
    </row>
    <row r="19" spans="1:7" ht="178.35" customHeight="1" thickBot="1" x14ac:dyDescent="0.25">
      <c r="A19" s="20"/>
      <c r="B19" s="20"/>
      <c r="C19" s="20"/>
      <c r="D19" s="44" t="s">
        <v>50</v>
      </c>
      <c r="E19" s="44"/>
      <c r="F19" s="44"/>
      <c r="G19" s="44"/>
    </row>
    <row r="20" spans="1:7" ht="15.4" customHeight="1" thickBot="1" x14ac:dyDescent="0.25">
      <c r="A20" s="5" t="s">
        <v>51</v>
      </c>
      <c r="B20" s="18" t="s">
        <v>52</v>
      </c>
      <c r="C20" s="18" t="s">
        <v>53</v>
      </c>
      <c r="D20" s="19" t="s">
        <v>54</v>
      </c>
      <c r="E20" s="20"/>
      <c r="F20" s="21">
        <f>ROUND(16.95*(1+G2/100),2)</f>
        <v>16.95</v>
      </c>
      <c r="G20" s="20"/>
    </row>
    <row r="21" spans="1:7" ht="30.6" customHeight="1" thickBot="1" x14ac:dyDescent="0.25">
      <c r="A21" s="20"/>
      <c r="B21" s="20"/>
      <c r="C21" s="20"/>
      <c r="D21" s="44" t="s">
        <v>55</v>
      </c>
      <c r="E21" s="44"/>
      <c r="F21" s="44"/>
      <c r="G21" s="44"/>
    </row>
    <row r="22" spans="1:7" ht="15.4" customHeight="1" thickBot="1" x14ac:dyDescent="0.25">
      <c r="A22" s="5" t="s">
        <v>56</v>
      </c>
      <c r="B22" s="18" t="s">
        <v>57</v>
      </c>
      <c r="C22" s="18" t="s">
        <v>58</v>
      </c>
      <c r="D22" s="19" t="s">
        <v>59</v>
      </c>
      <c r="E22" s="20"/>
      <c r="F22" s="21">
        <f>ROUND(22.65*(1+G2/100),2)</f>
        <v>22.65</v>
      </c>
      <c r="G22" s="20"/>
    </row>
    <row r="23" spans="1:7" ht="49.15" customHeight="1" thickBot="1" x14ac:dyDescent="0.25">
      <c r="A23" s="20"/>
      <c r="B23" s="20"/>
      <c r="C23" s="20"/>
      <c r="D23" s="44" t="s">
        <v>60</v>
      </c>
      <c r="E23" s="44"/>
      <c r="F23" s="44"/>
      <c r="G23" s="44"/>
    </row>
    <row r="24" spans="1:7" ht="15.4" customHeight="1" thickBot="1" x14ac:dyDescent="0.25">
      <c r="A24" s="5" t="s">
        <v>61</v>
      </c>
      <c r="B24" s="18" t="s">
        <v>62</v>
      </c>
      <c r="C24" s="18" t="s">
        <v>63</v>
      </c>
      <c r="D24" s="19" t="s">
        <v>64</v>
      </c>
      <c r="E24" s="20"/>
      <c r="F24" s="21">
        <f>ROUND(37.25*(1+G2/100),2)</f>
        <v>37.25</v>
      </c>
      <c r="G24" s="20"/>
    </row>
    <row r="25" spans="1:7" ht="39.75" customHeight="1" thickBot="1" x14ac:dyDescent="0.25">
      <c r="A25" s="20"/>
      <c r="B25" s="20"/>
      <c r="C25" s="20"/>
      <c r="D25" s="44" t="s">
        <v>65</v>
      </c>
      <c r="E25" s="44"/>
      <c r="F25" s="44"/>
      <c r="G25" s="44"/>
    </row>
    <row r="26" spans="1:7" ht="15.4" customHeight="1" thickBot="1" x14ac:dyDescent="0.25">
      <c r="A26" s="22"/>
      <c r="B26" s="22"/>
      <c r="C26" s="22"/>
      <c r="D26" s="23" t="s">
        <v>66</v>
      </c>
      <c r="E26" s="24"/>
      <c r="F26" s="24"/>
      <c r="G26" s="24"/>
    </row>
    <row r="27" spans="1:7" ht="31.7" customHeight="1" thickBot="1" x14ac:dyDescent="0.25">
      <c r="A27" s="25" t="s">
        <v>67</v>
      </c>
      <c r="B27" s="25" t="s">
        <v>68</v>
      </c>
      <c r="C27" s="26"/>
      <c r="D27" s="27" t="s">
        <v>69</v>
      </c>
      <c r="E27" s="26"/>
      <c r="F27" s="26"/>
      <c r="G27" s="26"/>
    </row>
    <row r="28" spans="1:7" ht="21.4" customHeight="1" thickBot="1" x14ac:dyDescent="0.25">
      <c r="A28" s="5" t="s">
        <v>70</v>
      </c>
      <c r="B28" s="18" t="s">
        <v>71</v>
      </c>
      <c r="C28" s="18" t="s">
        <v>72</v>
      </c>
      <c r="D28" s="19" t="s">
        <v>73</v>
      </c>
      <c r="E28" s="20"/>
      <c r="F28" s="21">
        <f>ROUND(99.62*(1+G2/100),2)</f>
        <v>99.62</v>
      </c>
      <c r="G28" s="20"/>
    </row>
    <row r="29" spans="1:7" ht="159.94999999999999" customHeight="1" thickBot="1" x14ac:dyDescent="0.25">
      <c r="A29" s="20"/>
      <c r="B29" s="20"/>
      <c r="C29" s="20"/>
      <c r="D29" s="44" t="s">
        <v>74</v>
      </c>
      <c r="E29" s="44"/>
      <c r="F29" s="44"/>
      <c r="G29" s="44"/>
    </row>
    <row r="30" spans="1:7" ht="15.4" customHeight="1" thickBot="1" x14ac:dyDescent="0.25">
      <c r="A30" s="5" t="s">
        <v>75</v>
      </c>
      <c r="B30" s="18" t="s">
        <v>76</v>
      </c>
      <c r="C30" s="18" t="s">
        <v>77</v>
      </c>
      <c r="D30" s="19" t="s">
        <v>78</v>
      </c>
      <c r="E30" s="20"/>
      <c r="F30" s="21">
        <f>ROUND(22.65*(1+G2/100),2)</f>
        <v>22.65</v>
      </c>
      <c r="G30" s="20"/>
    </row>
    <row r="31" spans="1:7" ht="49.15" customHeight="1" thickBot="1" x14ac:dyDescent="0.25">
      <c r="A31" s="20"/>
      <c r="B31" s="20"/>
      <c r="C31" s="20"/>
      <c r="D31" s="44" t="s">
        <v>79</v>
      </c>
      <c r="E31" s="44"/>
      <c r="F31" s="44"/>
      <c r="G31" s="44"/>
    </row>
    <row r="32" spans="1:7" ht="15.4" customHeight="1" thickBot="1" x14ac:dyDescent="0.25">
      <c r="A32" s="5" t="s">
        <v>80</v>
      </c>
      <c r="B32" s="18" t="s">
        <v>81</v>
      </c>
      <c r="C32" s="18" t="s">
        <v>82</v>
      </c>
      <c r="D32" s="19" t="s">
        <v>83</v>
      </c>
      <c r="E32" s="20"/>
      <c r="F32" s="21">
        <f>ROUND(37.25*(1+G2/100),2)</f>
        <v>37.25</v>
      </c>
      <c r="G32" s="20"/>
    </row>
    <row r="33" spans="1:7" ht="39.75" customHeight="1" thickBot="1" x14ac:dyDescent="0.25">
      <c r="A33" s="20"/>
      <c r="B33" s="20"/>
      <c r="C33" s="20"/>
      <c r="D33" s="44" t="s">
        <v>84</v>
      </c>
      <c r="E33" s="44"/>
      <c r="F33" s="44"/>
      <c r="G33" s="44"/>
    </row>
    <row r="34" spans="1:7" ht="15.4" customHeight="1" thickBot="1" x14ac:dyDescent="0.25">
      <c r="A34" s="22"/>
      <c r="B34" s="22"/>
      <c r="C34" s="22"/>
      <c r="D34" s="23" t="s">
        <v>85</v>
      </c>
      <c r="E34" s="24"/>
      <c r="F34" s="24"/>
      <c r="G34" s="24"/>
    </row>
    <row r="35" spans="1:7" ht="15.4" customHeight="1" thickBot="1" x14ac:dyDescent="0.25">
      <c r="A35" s="28"/>
      <c r="B35" s="28"/>
      <c r="C35" s="28"/>
      <c r="D35" s="29" t="s">
        <v>86</v>
      </c>
      <c r="E35" s="30"/>
      <c r="F35" s="30"/>
      <c r="G35" s="30"/>
    </row>
    <row r="36" spans="1:7" ht="15.4" customHeight="1" thickBot="1" x14ac:dyDescent="0.25">
      <c r="A36" s="31" t="s">
        <v>87</v>
      </c>
      <c r="B36" s="31" t="s">
        <v>88</v>
      </c>
      <c r="C36" s="32"/>
      <c r="D36" s="33" t="s">
        <v>89</v>
      </c>
      <c r="E36" s="32"/>
      <c r="F36" s="32"/>
      <c r="G36" s="32"/>
    </row>
    <row r="37" spans="1:7" ht="31.7" customHeight="1" thickBot="1" x14ac:dyDescent="0.25">
      <c r="A37" s="15" t="s">
        <v>90</v>
      </c>
      <c r="B37" s="15" t="s">
        <v>91</v>
      </c>
      <c r="C37" s="16"/>
      <c r="D37" s="17" t="s">
        <v>92</v>
      </c>
      <c r="E37" s="16"/>
      <c r="F37" s="16"/>
      <c r="G37" s="16"/>
    </row>
    <row r="38" spans="1:7" ht="21.4" customHeight="1" thickBot="1" x14ac:dyDescent="0.25">
      <c r="A38" s="5" t="s">
        <v>93</v>
      </c>
      <c r="B38" s="18" t="s">
        <v>94</v>
      </c>
      <c r="C38" s="18" t="s">
        <v>95</v>
      </c>
      <c r="D38" s="19" t="s">
        <v>96</v>
      </c>
      <c r="E38" s="20"/>
      <c r="F38" s="21">
        <f>ROUND(47.25*(1+G2/100),2)</f>
        <v>47.25</v>
      </c>
      <c r="G38" s="20"/>
    </row>
    <row r="39" spans="1:7" ht="169.15" customHeight="1" thickBot="1" x14ac:dyDescent="0.25">
      <c r="A39" s="20"/>
      <c r="B39" s="20"/>
      <c r="C39" s="20"/>
      <c r="D39" s="44" t="s">
        <v>97</v>
      </c>
      <c r="E39" s="44"/>
      <c r="F39" s="44"/>
      <c r="G39" s="44"/>
    </row>
    <row r="40" spans="1:7" ht="21.4" customHeight="1" thickBot="1" x14ac:dyDescent="0.25">
      <c r="A40" s="5" t="s">
        <v>98</v>
      </c>
      <c r="B40" s="18" t="s">
        <v>99</v>
      </c>
      <c r="C40" s="18" t="s">
        <v>100</v>
      </c>
      <c r="D40" s="19" t="s">
        <v>101</v>
      </c>
      <c r="E40" s="20"/>
      <c r="F40" s="21">
        <f>ROUND(9*(1+G2/100),2)</f>
        <v>9</v>
      </c>
      <c r="G40" s="20"/>
    </row>
    <row r="41" spans="1:7" ht="21.4" customHeight="1" thickBot="1" x14ac:dyDescent="0.25">
      <c r="A41" s="20"/>
      <c r="B41" s="20"/>
      <c r="C41" s="20"/>
      <c r="D41" s="44" t="s">
        <v>102</v>
      </c>
      <c r="E41" s="44"/>
      <c r="F41" s="44"/>
      <c r="G41" s="44"/>
    </row>
    <row r="42" spans="1:7" ht="15.4" customHeight="1" thickBot="1" x14ac:dyDescent="0.25">
      <c r="A42" s="5" t="s">
        <v>103</v>
      </c>
      <c r="B42" s="18" t="s">
        <v>104</v>
      </c>
      <c r="C42" s="18" t="s">
        <v>105</v>
      </c>
      <c r="D42" s="19" t="s">
        <v>106</v>
      </c>
      <c r="E42" s="20"/>
      <c r="F42" s="21">
        <f>ROUND(16.95*(1+G2/100),2)</f>
        <v>16.95</v>
      </c>
      <c r="G42" s="20"/>
    </row>
    <row r="43" spans="1:7" ht="30.6" customHeight="1" thickBot="1" x14ac:dyDescent="0.25">
      <c r="A43" s="20"/>
      <c r="B43" s="20"/>
      <c r="C43" s="20"/>
      <c r="D43" s="44" t="s">
        <v>107</v>
      </c>
      <c r="E43" s="44"/>
      <c r="F43" s="44"/>
      <c r="G43" s="44"/>
    </row>
    <row r="44" spans="1:7" ht="15.4" customHeight="1" thickBot="1" x14ac:dyDescent="0.25">
      <c r="A44" s="5" t="s">
        <v>108</v>
      </c>
      <c r="B44" s="18" t="s">
        <v>109</v>
      </c>
      <c r="C44" s="18" t="s">
        <v>110</v>
      </c>
      <c r="D44" s="19" t="s">
        <v>111</v>
      </c>
      <c r="E44" s="20"/>
      <c r="F44" s="21">
        <f>ROUND(22.65*(1+G2/100),2)</f>
        <v>22.65</v>
      </c>
      <c r="G44" s="20"/>
    </row>
    <row r="45" spans="1:7" ht="49.15" customHeight="1" thickBot="1" x14ac:dyDescent="0.25">
      <c r="A45" s="20"/>
      <c r="B45" s="20"/>
      <c r="C45" s="20"/>
      <c r="D45" s="44" t="s">
        <v>112</v>
      </c>
      <c r="E45" s="44"/>
      <c r="F45" s="44"/>
      <c r="G45" s="44"/>
    </row>
    <row r="46" spans="1:7" ht="15.4" customHeight="1" thickBot="1" x14ac:dyDescent="0.25">
      <c r="A46" s="5" t="s">
        <v>113</v>
      </c>
      <c r="B46" s="18" t="s">
        <v>114</v>
      </c>
      <c r="C46" s="18" t="s">
        <v>115</v>
      </c>
      <c r="D46" s="19" t="s">
        <v>116</v>
      </c>
      <c r="E46" s="20"/>
      <c r="F46" s="21">
        <f>ROUND(37.25*(1+G2/100),2)</f>
        <v>37.25</v>
      </c>
      <c r="G46" s="20"/>
    </row>
    <row r="47" spans="1:7" ht="39.75" customHeight="1" thickBot="1" x14ac:dyDescent="0.25">
      <c r="A47" s="20"/>
      <c r="B47" s="20"/>
      <c r="C47" s="20"/>
      <c r="D47" s="44" t="s">
        <v>117</v>
      </c>
      <c r="E47" s="44"/>
      <c r="F47" s="44"/>
      <c r="G47" s="44"/>
    </row>
    <row r="48" spans="1:7" ht="15.4" customHeight="1" thickBot="1" x14ac:dyDescent="0.25">
      <c r="A48" s="22"/>
      <c r="B48" s="22"/>
      <c r="C48" s="22"/>
      <c r="D48" s="23" t="s">
        <v>118</v>
      </c>
      <c r="E48" s="24"/>
      <c r="F48" s="24"/>
      <c r="G48" s="24"/>
    </row>
    <row r="49" spans="1:7" ht="31.7" customHeight="1" thickBot="1" x14ac:dyDescent="0.25">
      <c r="A49" s="25" t="s">
        <v>119</v>
      </c>
      <c r="B49" s="25" t="s">
        <v>120</v>
      </c>
      <c r="C49" s="26"/>
      <c r="D49" s="27" t="s">
        <v>121</v>
      </c>
      <c r="E49" s="26"/>
      <c r="F49" s="26"/>
      <c r="G49" s="26"/>
    </row>
    <row r="50" spans="1:7" ht="21.4" customHeight="1" thickBot="1" x14ac:dyDescent="0.25">
      <c r="A50" s="5" t="s">
        <v>122</v>
      </c>
      <c r="B50" s="18" t="s">
        <v>123</v>
      </c>
      <c r="C50" s="18" t="s">
        <v>124</v>
      </c>
      <c r="D50" s="19" t="s">
        <v>125</v>
      </c>
      <c r="E50" s="20"/>
      <c r="F50" s="21">
        <f>ROUND(57.68*(1+G2/100),2)</f>
        <v>57.68</v>
      </c>
      <c r="G50" s="20"/>
    </row>
    <row r="51" spans="1:7" ht="169.15" customHeight="1" thickBot="1" x14ac:dyDescent="0.25">
      <c r="A51" s="20"/>
      <c r="B51" s="20"/>
      <c r="C51" s="20"/>
      <c r="D51" s="44" t="s">
        <v>126</v>
      </c>
      <c r="E51" s="44"/>
      <c r="F51" s="44"/>
      <c r="G51" s="44"/>
    </row>
    <row r="52" spans="1:7" ht="21.4" customHeight="1" thickBot="1" x14ac:dyDescent="0.25">
      <c r="A52" s="5" t="s">
        <v>127</v>
      </c>
      <c r="B52" s="18" t="s">
        <v>128</v>
      </c>
      <c r="C52" s="18" t="s">
        <v>129</v>
      </c>
      <c r="D52" s="19" t="s">
        <v>130</v>
      </c>
      <c r="E52" s="20"/>
      <c r="F52" s="21">
        <f>ROUND(9*(1+G2/100),2)</f>
        <v>9</v>
      </c>
      <c r="G52" s="20"/>
    </row>
    <row r="53" spans="1:7" ht="21.4" customHeight="1" thickBot="1" x14ac:dyDescent="0.25">
      <c r="A53" s="20"/>
      <c r="B53" s="20"/>
      <c r="C53" s="20"/>
      <c r="D53" s="44" t="s">
        <v>131</v>
      </c>
      <c r="E53" s="44"/>
      <c r="F53" s="44"/>
      <c r="G53" s="44"/>
    </row>
    <row r="54" spans="1:7" ht="15.4" customHeight="1" thickBot="1" x14ac:dyDescent="0.25">
      <c r="A54" s="5" t="s">
        <v>132</v>
      </c>
      <c r="B54" s="18" t="s">
        <v>133</v>
      </c>
      <c r="C54" s="18" t="s">
        <v>134</v>
      </c>
      <c r="D54" s="19" t="s">
        <v>135</v>
      </c>
      <c r="E54" s="20"/>
      <c r="F54" s="21">
        <f>ROUND(16.95*(1+G2/100),2)</f>
        <v>16.95</v>
      </c>
      <c r="G54" s="20"/>
    </row>
    <row r="55" spans="1:7" ht="30.6" customHeight="1" thickBot="1" x14ac:dyDescent="0.25">
      <c r="A55" s="20"/>
      <c r="B55" s="20"/>
      <c r="C55" s="20"/>
      <c r="D55" s="44" t="s">
        <v>136</v>
      </c>
      <c r="E55" s="44"/>
      <c r="F55" s="44"/>
      <c r="G55" s="44"/>
    </row>
    <row r="56" spans="1:7" ht="15.4" customHeight="1" thickBot="1" x14ac:dyDescent="0.25">
      <c r="A56" s="5" t="s">
        <v>137</v>
      </c>
      <c r="B56" s="18" t="s">
        <v>138</v>
      </c>
      <c r="C56" s="18" t="s">
        <v>139</v>
      </c>
      <c r="D56" s="19" t="s">
        <v>140</v>
      </c>
      <c r="E56" s="20"/>
      <c r="F56" s="21">
        <f>ROUND(22.65*(1+G2/100),2)</f>
        <v>22.65</v>
      </c>
      <c r="G56" s="20"/>
    </row>
    <row r="57" spans="1:7" ht="49.15" customHeight="1" thickBot="1" x14ac:dyDescent="0.25">
      <c r="A57" s="20"/>
      <c r="B57" s="20"/>
      <c r="C57" s="20"/>
      <c r="D57" s="44" t="s">
        <v>141</v>
      </c>
      <c r="E57" s="44"/>
      <c r="F57" s="44"/>
      <c r="G57" s="44"/>
    </row>
    <row r="58" spans="1:7" ht="15.4" customHeight="1" thickBot="1" x14ac:dyDescent="0.25">
      <c r="A58" s="5" t="s">
        <v>142</v>
      </c>
      <c r="B58" s="18" t="s">
        <v>143</v>
      </c>
      <c r="C58" s="18" t="s">
        <v>144</v>
      </c>
      <c r="D58" s="19" t="s">
        <v>145</v>
      </c>
      <c r="E58" s="20"/>
      <c r="F58" s="21">
        <f>ROUND(37.25*(1+G2/100),2)</f>
        <v>37.25</v>
      </c>
      <c r="G58" s="20"/>
    </row>
    <row r="59" spans="1:7" ht="39.75" customHeight="1" thickBot="1" x14ac:dyDescent="0.25">
      <c r="A59" s="20"/>
      <c r="B59" s="20"/>
      <c r="C59" s="20"/>
      <c r="D59" s="44" t="s">
        <v>146</v>
      </c>
      <c r="E59" s="44"/>
      <c r="F59" s="44"/>
      <c r="G59" s="44"/>
    </row>
    <row r="60" spans="1:7" ht="15.4" customHeight="1" thickBot="1" x14ac:dyDescent="0.25">
      <c r="A60" s="22"/>
      <c r="B60" s="22"/>
      <c r="C60" s="22"/>
      <c r="D60" s="23" t="s">
        <v>147</v>
      </c>
      <c r="E60" s="24"/>
      <c r="F60" s="24"/>
      <c r="G60" s="24"/>
    </row>
    <row r="61" spans="1:7" ht="31.7" customHeight="1" thickBot="1" x14ac:dyDescent="0.25">
      <c r="A61" s="25" t="s">
        <v>148</v>
      </c>
      <c r="B61" s="25" t="s">
        <v>149</v>
      </c>
      <c r="C61" s="26"/>
      <c r="D61" s="27" t="s">
        <v>150</v>
      </c>
      <c r="E61" s="26"/>
      <c r="F61" s="26"/>
      <c r="G61" s="26"/>
    </row>
    <row r="62" spans="1:7" ht="21.4" customHeight="1" thickBot="1" x14ac:dyDescent="0.25">
      <c r="A62" s="5" t="s">
        <v>151</v>
      </c>
      <c r="B62" s="18" t="s">
        <v>152</v>
      </c>
      <c r="C62" s="18" t="s">
        <v>153</v>
      </c>
      <c r="D62" s="19" t="s">
        <v>154</v>
      </c>
      <c r="E62" s="20"/>
      <c r="F62" s="21">
        <f>ROUND(57.68*(1+G2/100),2)</f>
        <v>57.68</v>
      </c>
      <c r="G62" s="20"/>
    </row>
    <row r="63" spans="1:7" ht="150.75" customHeight="1" thickBot="1" x14ac:dyDescent="0.25">
      <c r="A63" s="20"/>
      <c r="B63" s="20"/>
      <c r="C63" s="20"/>
      <c r="D63" s="44" t="s">
        <v>155</v>
      </c>
      <c r="E63" s="44"/>
      <c r="F63" s="44"/>
      <c r="G63" s="44"/>
    </row>
    <row r="64" spans="1:7" ht="21.4" customHeight="1" thickBot="1" x14ac:dyDescent="0.25">
      <c r="A64" s="5" t="s">
        <v>156</v>
      </c>
      <c r="B64" s="18" t="s">
        <v>157</v>
      </c>
      <c r="C64" s="18" t="s">
        <v>158</v>
      </c>
      <c r="D64" s="19" t="s">
        <v>159</v>
      </c>
      <c r="E64" s="20"/>
      <c r="F64" s="21">
        <f>ROUND(9*(1+G2/100),2)</f>
        <v>9</v>
      </c>
      <c r="G64" s="20"/>
    </row>
    <row r="65" spans="1:7" ht="21.4" customHeight="1" thickBot="1" x14ac:dyDescent="0.25">
      <c r="A65" s="20"/>
      <c r="B65" s="20"/>
      <c r="C65" s="20"/>
      <c r="D65" s="44" t="s">
        <v>160</v>
      </c>
      <c r="E65" s="44"/>
      <c r="F65" s="44"/>
      <c r="G65" s="44"/>
    </row>
    <row r="66" spans="1:7" ht="15.4" customHeight="1" thickBot="1" x14ac:dyDescent="0.25">
      <c r="A66" s="5" t="s">
        <v>161</v>
      </c>
      <c r="B66" s="18" t="s">
        <v>162</v>
      </c>
      <c r="C66" s="18" t="s">
        <v>163</v>
      </c>
      <c r="D66" s="19" t="s">
        <v>164</v>
      </c>
      <c r="E66" s="20"/>
      <c r="F66" s="21">
        <f>ROUND(22.65*(1+G2/100),2)</f>
        <v>22.65</v>
      </c>
      <c r="G66" s="20"/>
    </row>
    <row r="67" spans="1:7" ht="49.15" customHeight="1" thickBot="1" x14ac:dyDescent="0.25">
      <c r="A67" s="20"/>
      <c r="B67" s="20"/>
      <c r="C67" s="20"/>
      <c r="D67" s="44" t="s">
        <v>165</v>
      </c>
      <c r="E67" s="44"/>
      <c r="F67" s="44"/>
      <c r="G67" s="44"/>
    </row>
    <row r="68" spans="1:7" ht="15.4" customHeight="1" thickBot="1" x14ac:dyDescent="0.25">
      <c r="A68" s="5" t="s">
        <v>166</v>
      </c>
      <c r="B68" s="18" t="s">
        <v>167</v>
      </c>
      <c r="C68" s="18" t="s">
        <v>168</v>
      </c>
      <c r="D68" s="19" t="s">
        <v>169</v>
      </c>
      <c r="E68" s="20"/>
      <c r="F68" s="21">
        <f>ROUND(37.25*(1+G2/100),2)</f>
        <v>37.25</v>
      </c>
      <c r="G68" s="20"/>
    </row>
    <row r="69" spans="1:7" ht="39.75" customHeight="1" thickBot="1" x14ac:dyDescent="0.25">
      <c r="A69" s="20"/>
      <c r="B69" s="20"/>
      <c r="C69" s="20"/>
      <c r="D69" s="44" t="s">
        <v>170</v>
      </c>
      <c r="E69" s="44"/>
      <c r="F69" s="44"/>
      <c r="G69" s="44"/>
    </row>
    <row r="70" spans="1:7" ht="15.4" customHeight="1" thickBot="1" x14ac:dyDescent="0.25">
      <c r="A70" s="22"/>
      <c r="B70" s="22"/>
      <c r="C70" s="22"/>
      <c r="D70" s="23" t="s">
        <v>171</v>
      </c>
      <c r="E70" s="24"/>
      <c r="F70" s="24"/>
      <c r="G70" s="24"/>
    </row>
    <row r="71" spans="1:7" ht="15.4" customHeight="1" thickBot="1" x14ac:dyDescent="0.25">
      <c r="A71" s="28"/>
      <c r="B71" s="28"/>
      <c r="C71" s="28"/>
      <c r="D71" s="29" t="s">
        <v>172</v>
      </c>
      <c r="E71" s="30"/>
      <c r="F71" s="30"/>
      <c r="G71" s="30"/>
    </row>
    <row r="72" spans="1:7" ht="15.4" customHeight="1" thickBot="1" x14ac:dyDescent="0.25">
      <c r="A72" s="31" t="s">
        <v>173</v>
      </c>
      <c r="B72" s="31" t="s">
        <v>174</v>
      </c>
      <c r="C72" s="32"/>
      <c r="D72" s="33" t="s">
        <v>175</v>
      </c>
      <c r="E72" s="32"/>
      <c r="F72" s="32"/>
      <c r="G72" s="32"/>
    </row>
    <row r="73" spans="1:7" ht="31.7" customHeight="1" thickBot="1" x14ac:dyDescent="0.25">
      <c r="A73" s="15" t="s">
        <v>176</v>
      </c>
      <c r="B73" s="15" t="s">
        <v>177</v>
      </c>
      <c r="C73" s="16"/>
      <c r="D73" s="17" t="s">
        <v>178</v>
      </c>
      <c r="E73" s="16"/>
      <c r="F73" s="16"/>
      <c r="G73" s="16"/>
    </row>
    <row r="74" spans="1:7" ht="21.4" customHeight="1" thickBot="1" x14ac:dyDescent="0.25">
      <c r="A74" s="5" t="s">
        <v>179</v>
      </c>
      <c r="B74" s="18" t="s">
        <v>180</v>
      </c>
      <c r="C74" s="18" t="s">
        <v>181</v>
      </c>
      <c r="D74" s="19" t="s">
        <v>182</v>
      </c>
      <c r="E74" s="20"/>
      <c r="F74" s="21">
        <f>ROUND(89.25*(1+G2/100),2)</f>
        <v>89.25</v>
      </c>
      <c r="G74" s="20"/>
    </row>
    <row r="75" spans="1:7" ht="169.15" customHeight="1" thickBot="1" x14ac:dyDescent="0.25">
      <c r="A75" s="20"/>
      <c r="B75" s="20"/>
      <c r="C75" s="20"/>
      <c r="D75" s="44" t="s">
        <v>183</v>
      </c>
      <c r="E75" s="44"/>
      <c r="F75" s="44"/>
      <c r="G75" s="44"/>
    </row>
    <row r="76" spans="1:7" ht="15.4" customHeight="1" thickBot="1" x14ac:dyDescent="0.25">
      <c r="A76" s="5" t="s">
        <v>184</v>
      </c>
      <c r="B76" s="18" t="s">
        <v>185</v>
      </c>
      <c r="C76" s="18" t="s">
        <v>186</v>
      </c>
      <c r="D76" s="19" t="s">
        <v>187</v>
      </c>
      <c r="E76" s="20"/>
      <c r="F76" s="21">
        <f>ROUND(16.95*(1+G2/100),2)</f>
        <v>16.95</v>
      </c>
      <c r="G76" s="20"/>
    </row>
    <row r="77" spans="1:7" ht="30.6" customHeight="1" thickBot="1" x14ac:dyDescent="0.25">
      <c r="A77" s="20"/>
      <c r="B77" s="20"/>
      <c r="C77" s="20"/>
      <c r="D77" s="44" t="s">
        <v>188</v>
      </c>
      <c r="E77" s="44"/>
      <c r="F77" s="44"/>
      <c r="G77" s="44"/>
    </row>
    <row r="78" spans="1:7" ht="15.4" customHeight="1" thickBot="1" x14ac:dyDescent="0.25">
      <c r="A78" s="5" t="s">
        <v>189</v>
      </c>
      <c r="B78" s="18" t="s">
        <v>190</v>
      </c>
      <c r="C78" s="18" t="s">
        <v>191</v>
      </c>
      <c r="D78" s="19" t="s">
        <v>192</v>
      </c>
      <c r="E78" s="20"/>
      <c r="F78" s="21">
        <f>ROUND(22.65*(1+G2/100),2)</f>
        <v>22.65</v>
      </c>
      <c r="G78" s="20"/>
    </row>
    <row r="79" spans="1:7" ht="49.15" customHeight="1" thickBot="1" x14ac:dyDescent="0.25">
      <c r="A79" s="20"/>
      <c r="B79" s="20"/>
      <c r="C79" s="20"/>
      <c r="D79" s="44" t="s">
        <v>193</v>
      </c>
      <c r="E79" s="44"/>
      <c r="F79" s="44"/>
      <c r="G79" s="44"/>
    </row>
    <row r="80" spans="1:7" ht="15.4" customHeight="1" thickBot="1" x14ac:dyDescent="0.25">
      <c r="A80" s="5" t="s">
        <v>194</v>
      </c>
      <c r="B80" s="18" t="s">
        <v>195</v>
      </c>
      <c r="C80" s="18" t="s">
        <v>196</v>
      </c>
      <c r="D80" s="19" t="s">
        <v>197</v>
      </c>
      <c r="E80" s="20"/>
      <c r="F80" s="21">
        <f>ROUND(37.25*(1+G2/100),2)</f>
        <v>37.25</v>
      </c>
      <c r="G80" s="20"/>
    </row>
    <row r="81" spans="1:7" ht="39.75" customHeight="1" thickBot="1" x14ac:dyDescent="0.25">
      <c r="A81" s="20"/>
      <c r="B81" s="20"/>
      <c r="C81" s="20"/>
      <c r="D81" s="44" t="s">
        <v>198</v>
      </c>
      <c r="E81" s="44"/>
      <c r="F81" s="44"/>
      <c r="G81" s="44"/>
    </row>
    <row r="82" spans="1:7" ht="15.4" customHeight="1" thickBot="1" x14ac:dyDescent="0.25">
      <c r="A82" s="22"/>
      <c r="B82" s="22"/>
      <c r="C82" s="22"/>
      <c r="D82" s="23" t="s">
        <v>199</v>
      </c>
      <c r="E82" s="24"/>
      <c r="F82" s="24"/>
      <c r="G82" s="24"/>
    </row>
    <row r="83" spans="1:7" ht="31.7" customHeight="1" thickBot="1" x14ac:dyDescent="0.25">
      <c r="A83" s="25" t="s">
        <v>200</v>
      </c>
      <c r="B83" s="25" t="s">
        <v>201</v>
      </c>
      <c r="C83" s="26"/>
      <c r="D83" s="27" t="s">
        <v>202</v>
      </c>
      <c r="E83" s="26"/>
      <c r="F83" s="26"/>
      <c r="G83" s="26"/>
    </row>
    <row r="84" spans="1:7" ht="21.4" customHeight="1" thickBot="1" x14ac:dyDescent="0.25">
      <c r="A84" s="5" t="s">
        <v>203</v>
      </c>
      <c r="B84" s="18" t="s">
        <v>204</v>
      </c>
      <c r="C84" s="18" t="s">
        <v>205</v>
      </c>
      <c r="D84" s="19" t="s">
        <v>206</v>
      </c>
      <c r="E84" s="20"/>
      <c r="F84" s="21">
        <f>ROUND(102.68*(1+G2/100),2)</f>
        <v>102.68</v>
      </c>
      <c r="G84" s="20"/>
    </row>
    <row r="85" spans="1:7" ht="169.15" customHeight="1" thickBot="1" x14ac:dyDescent="0.25">
      <c r="A85" s="20"/>
      <c r="B85" s="20"/>
      <c r="C85" s="20"/>
      <c r="D85" s="44" t="s">
        <v>207</v>
      </c>
      <c r="E85" s="44"/>
      <c r="F85" s="44"/>
      <c r="G85" s="44"/>
    </row>
    <row r="86" spans="1:7" ht="15.4" customHeight="1" thickBot="1" x14ac:dyDescent="0.25">
      <c r="A86" s="5" t="s">
        <v>208</v>
      </c>
      <c r="B86" s="18" t="s">
        <v>209</v>
      </c>
      <c r="C86" s="18" t="s">
        <v>210</v>
      </c>
      <c r="D86" s="19" t="s">
        <v>211</v>
      </c>
      <c r="E86" s="20"/>
      <c r="F86" s="21">
        <f>ROUND(16.95*(1+G2/100),2)</f>
        <v>16.95</v>
      </c>
      <c r="G86" s="20"/>
    </row>
    <row r="87" spans="1:7" ht="30.6" customHeight="1" thickBot="1" x14ac:dyDescent="0.25">
      <c r="A87" s="20"/>
      <c r="B87" s="20"/>
      <c r="C87" s="20"/>
      <c r="D87" s="44" t="s">
        <v>212</v>
      </c>
      <c r="E87" s="44"/>
      <c r="F87" s="44"/>
      <c r="G87" s="44"/>
    </row>
    <row r="88" spans="1:7" ht="15.4" customHeight="1" thickBot="1" x14ac:dyDescent="0.25">
      <c r="A88" s="5" t="s">
        <v>213</v>
      </c>
      <c r="B88" s="18" t="s">
        <v>214</v>
      </c>
      <c r="C88" s="18" t="s">
        <v>215</v>
      </c>
      <c r="D88" s="19" t="s">
        <v>216</v>
      </c>
      <c r="E88" s="20"/>
      <c r="F88" s="21">
        <f>ROUND(22.65*(1+G2/100),2)</f>
        <v>22.65</v>
      </c>
      <c r="G88" s="20"/>
    </row>
    <row r="89" spans="1:7" ht="49.15" customHeight="1" thickBot="1" x14ac:dyDescent="0.25">
      <c r="A89" s="20"/>
      <c r="B89" s="20"/>
      <c r="C89" s="20"/>
      <c r="D89" s="44" t="s">
        <v>217</v>
      </c>
      <c r="E89" s="44"/>
      <c r="F89" s="44"/>
      <c r="G89" s="44"/>
    </row>
    <row r="90" spans="1:7" ht="15.4" customHeight="1" thickBot="1" x14ac:dyDescent="0.25">
      <c r="A90" s="5" t="s">
        <v>218</v>
      </c>
      <c r="B90" s="18" t="s">
        <v>219</v>
      </c>
      <c r="C90" s="18" t="s">
        <v>220</v>
      </c>
      <c r="D90" s="19" t="s">
        <v>221</v>
      </c>
      <c r="E90" s="20"/>
      <c r="F90" s="21">
        <f>ROUND(37.25*(1+G2/100),2)</f>
        <v>37.25</v>
      </c>
      <c r="G90" s="20"/>
    </row>
    <row r="91" spans="1:7" ht="39.75" customHeight="1" thickBot="1" x14ac:dyDescent="0.25">
      <c r="A91" s="20"/>
      <c r="B91" s="20"/>
      <c r="C91" s="20"/>
      <c r="D91" s="44" t="s">
        <v>222</v>
      </c>
      <c r="E91" s="44"/>
      <c r="F91" s="44"/>
      <c r="G91" s="44"/>
    </row>
    <row r="92" spans="1:7" ht="15.4" customHeight="1" thickBot="1" x14ac:dyDescent="0.25">
      <c r="A92" s="22"/>
      <c r="B92" s="22"/>
      <c r="C92" s="22"/>
      <c r="D92" s="23" t="s">
        <v>223</v>
      </c>
      <c r="E92" s="24"/>
      <c r="F92" s="24"/>
      <c r="G92" s="24"/>
    </row>
    <row r="93" spans="1:7" ht="31.7" customHeight="1" thickBot="1" x14ac:dyDescent="0.25">
      <c r="A93" s="25" t="s">
        <v>224</v>
      </c>
      <c r="B93" s="25" t="s">
        <v>225</v>
      </c>
      <c r="C93" s="26"/>
      <c r="D93" s="27" t="s">
        <v>226</v>
      </c>
      <c r="E93" s="26"/>
      <c r="F93" s="26"/>
      <c r="G93" s="26"/>
    </row>
    <row r="94" spans="1:7" ht="21.4" customHeight="1" thickBot="1" x14ac:dyDescent="0.25">
      <c r="A94" s="5" t="s">
        <v>227</v>
      </c>
      <c r="B94" s="18" t="s">
        <v>228</v>
      </c>
      <c r="C94" s="18" t="s">
        <v>229</v>
      </c>
      <c r="D94" s="19" t="s">
        <v>230</v>
      </c>
      <c r="E94" s="20"/>
      <c r="F94" s="21">
        <f>ROUND(114.95*(1+G2/100),2)</f>
        <v>114.95</v>
      </c>
      <c r="G94" s="20"/>
    </row>
    <row r="95" spans="1:7" ht="141.4" customHeight="1" thickBot="1" x14ac:dyDescent="0.25">
      <c r="A95" s="20"/>
      <c r="B95" s="20"/>
      <c r="C95" s="20"/>
      <c r="D95" s="44" t="s">
        <v>231</v>
      </c>
      <c r="E95" s="44"/>
      <c r="F95" s="44"/>
      <c r="G95" s="44"/>
    </row>
    <row r="96" spans="1:7" ht="15.4" customHeight="1" thickBot="1" x14ac:dyDescent="0.25">
      <c r="A96" s="5" t="s">
        <v>232</v>
      </c>
      <c r="B96" s="18" t="s">
        <v>233</v>
      </c>
      <c r="C96" s="18" t="s">
        <v>234</v>
      </c>
      <c r="D96" s="19" t="s">
        <v>235</v>
      </c>
      <c r="E96" s="20"/>
      <c r="F96" s="21">
        <f>ROUND(22.65*(1+G2/100),2)</f>
        <v>22.65</v>
      </c>
      <c r="G96" s="20"/>
    </row>
    <row r="97" spans="1:7" ht="49.15" customHeight="1" thickBot="1" x14ac:dyDescent="0.25">
      <c r="A97" s="20"/>
      <c r="B97" s="20"/>
      <c r="C97" s="20"/>
      <c r="D97" s="44" t="s">
        <v>236</v>
      </c>
      <c r="E97" s="44"/>
      <c r="F97" s="44"/>
      <c r="G97" s="44"/>
    </row>
    <row r="98" spans="1:7" ht="15.4" customHeight="1" thickBot="1" x14ac:dyDescent="0.25">
      <c r="A98" s="5" t="s">
        <v>237</v>
      </c>
      <c r="B98" s="18" t="s">
        <v>238</v>
      </c>
      <c r="C98" s="18" t="s">
        <v>239</v>
      </c>
      <c r="D98" s="19" t="s">
        <v>240</v>
      </c>
      <c r="E98" s="20"/>
      <c r="F98" s="21">
        <f>ROUND(37.25*(1+G2/100),2)</f>
        <v>37.25</v>
      </c>
      <c r="G98" s="20"/>
    </row>
    <row r="99" spans="1:7" ht="39.75" customHeight="1" thickBot="1" x14ac:dyDescent="0.25">
      <c r="A99" s="20"/>
      <c r="B99" s="20"/>
      <c r="C99" s="20"/>
      <c r="D99" s="44" t="s">
        <v>241</v>
      </c>
      <c r="E99" s="44"/>
      <c r="F99" s="44"/>
      <c r="G99" s="44"/>
    </row>
    <row r="100" spans="1:7" ht="15.4" customHeight="1" thickBot="1" x14ac:dyDescent="0.25">
      <c r="A100" s="22"/>
      <c r="B100" s="22"/>
      <c r="C100" s="22"/>
      <c r="D100" s="23" t="s">
        <v>242</v>
      </c>
      <c r="E100" s="24"/>
      <c r="F100" s="24"/>
      <c r="G100" s="24"/>
    </row>
    <row r="101" spans="1:7" ht="15.4" customHeight="1" thickBot="1" x14ac:dyDescent="0.25">
      <c r="A101" s="28"/>
      <c r="B101" s="28"/>
      <c r="C101" s="28"/>
      <c r="D101" s="29" t="s">
        <v>243</v>
      </c>
      <c r="E101" s="30"/>
      <c r="F101" s="30"/>
      <c r="G101" s="30"/>
    </row>
    <row r="102" spans="1:7" ht="15.4" customHeight="1" thickBot="1" x14ac:dyDescent="0.25">
      <c r="A102" s="31" t="s">
        <v>244</v>
      </c>
      <c r="B102" s="31" t="s">
        <v>245</v>
      </c>
      <c r="C102" s="32"/>
      <c r="D102" s="33" t="s">
        <v>246</v>
      </c>
      <c r="E102" s="32"/>
      <c r="F102" s="32"/>
      <c r="G102" s="32"/>
    </row>
    <row r="103" spans="1:7" ht="41.25" customHeight="1" thickBot="1" x14ac:dyDescent="0.25">
      <c r="A103" s="15" t="s">
        <v>247</v>
      </c>
      <c r="B103" s="15" t="s">
        <v>248</v>
      </c>
      <c r="C103" s="16"/>
      <c r="D103" s="17" t="s">
        <v>249</v>
      </c>
      <c r="E103" s="16"/>
      <c r="F103" s="16"/>
      <c r="G103" s="16"/>
    </row>
    <row r="104" spans="1:7" ht="21.4" customHeight="1" thickBot="1" x14ac:dyDescent="0.25">
      <c r="A104" s="5" t="s">
        <v>250</v>
      </c>
      <c r="B104" s="18" t="s">
        <v>251</v>
      </c>
      <c r="C104" s="18" t="s">
        <v>252</v>
      </c>
      <c r="D104" s="19" t="s">
        <v>253</v>
      </c>
      <c r="E104" s="20"/>
      <c r="F104" s="21">
        <f>ROUND(86.47*(1+G2/100),2)</f>
        <v>86.47</v>
      </c>
      <c r="G104" s="20"/>
    </row>
    <row r="105" spans="1:7" ht="187.7" customHeight="1" thickBot="1" x14ac:dyDescent="0.25">
      <c r="A105" s="20"/>
      <c r="B105" s="20"/>
      <c r="C105" s="20"/>
      <c r="D105" s="44" t="s">
        <v>254</v>
      </c>
      <c r="E105" s="44"/>
      <c r="F105" s="44"/>
      <c r="G105" s="44"/>
    </row>
    <row r="106" spans="1:7" ht="15.4" customHeight="1" thickBot="1" x14ac:dyDescent="0.25">
      <c r="A106" s="5" t="s">
        <v>255</v>
      </c>
      <c r="B106" s="18" t="s">
        <v>256</v>
      </c>
      <c r="C106" s="18" t="s">
        <v>257</v>
      </c>
      <c r="D106" s="19" t="s">
        <v>258</v>
      </c>
      <c r="E106" s="20"/>
      <c r="F106" s="21">
        <f>ROUND(16.95*(1+G2/100),2)</f>
        <v>16.95</v>
      </c>
      <c r="G106" s="20"/>
    </row>
    <row r="107" spans="1:7" ht="30.6" customHeight="1" thickBot="1" x14ac:dyDescent="0.25">
      <c r="A107" s="20"/>
      <c r="B107" s="20"/>
      <c r="C107" s="20"/>
      <c r="D107" s="44" t="s">
        <v>259</v>
      </c>
      <c r="E107" s="44"/>
      <c r="F107" s="44"/>
      <c r="G107" s="44"/>
    </row>
    <row r="108" spans="1:7" ht="15.4" customHeight="1" thickBot="1" x14ac:dyDescent="0.25">
      <c r="A108" s="5" t="s">
        <v>260</v>
      </c>
      <c r="B108" s="18" t="s">
        <v>261</v>
      </c>
      <c r="C108" s="18" t="s">
        <v>262</v>
      </c>
      <c r="D108" s="19" t="s">
        <v>263</v>
      </c>
      <c r="E108" s="20"/>
      <c r="F108" s="21">
        <f>ROUND(22.65*(1+G2/100),2)</f>
        <v>22.65</v>
      </c>
      <c r="G108" s="20"/>
    </row>
    <row r="109" spans="1:7" ht="49.15" customHeight="1" thickBot="1" x14ac:dyDescent="0.25">
      <c r="A109" s="20"/>
      <c r="B109" s="20"/>
      <c r="C109" s="20"/>
      <c r="D109" s="44" t="s">
        <v>264</v>
      </c>
      <c r="E109" s="44"/>
      <c r="F109" s="44"/>
      <c r="G109" s="44"/>
    </row>
    <row r="110" spans="1:7" ht="15.4" customHeight="1" thickBot="1" x14ac:dyDescent="0.25">
      <c r="A110" s="5" t="s">
        <v>265</v>
      </c>
      <c r="B110" s="18" t="s">
        <v>266</v>
      </c>
      <c r="C110" s="18" t="s">
        <v>267</v>
      </c>
      <c r="D110" s="19" t="s">
        <v>268</v>
      </c>
      <c r="E110" s="20"/>
      <c r="F110" s="21">
        <f>ROUND(37.25*(1+G2/100),2)</f>
        <v>37.25</v>
      </c>
      <c r="G110" s="20"/>
    </row>
    <row r="111" spans="1:7" ht="39.75" customHeight="1" thickBot="1" x14ac:dyDescent="0.25">
      <c r="A111" s="20"/>
      <c r="B111" s="20"/>
      <c r="C111" s="20"/>
      <c r="D111" s="44" t="s">
        <v>269</v>
      </c>
      <c r="E111" s="44"/>
      <c r="F111" s="44"/>
      <c r="G111" s="44"/>
    </row>
    <row r="112" spans="1:7" ht="15.4" customHeight="1" thickBot="1" x14ac:dyDescent="0.25">
      <c r="A112" s="22"/>
      <c r="B112" s="22"/>
      <c r="C112" s="22"/>
      <c r="D112" s="23" t="s">
        <v>270</v>
      </c>
      <c r="E112" s="24"/>
      <c r="F112" s="24"/>
      <c r="G112" s="24"/>
    </row>
    <row r="113" spans="1:7" ht="41.25" customHeight="1" thickBot="1" x14ac:dyDescent="0.25">
      <c r="A113" s="25" t="s">
        <v>271</v>
      </c>
      <c r="B113" s="25" t="s">
        <v>272</v>
      </c>
      <c r="C113" s="26"/>
      <c r="D113" s="27" t="s">
        <v>273</v>
      </c>
      <c r="E113" s="26"/>
      <c r="F113" s="26"/>
      <c r="G113" s="26"/>
    </row>
    <row r="114" spans="1:7" ht="21.4" customHeight="1" thickBot="1" x14ac:dyDescent="0.25">
      <c r="A114" s="5" t="s">
        <v>274</v>
      </c>
      <c r="B114" s="18" t="s">
        <v>275</v>
      </c>
      <c r="C114" s="18" t="s">
        <v>276</v>
      </c>
      <c r="D114" s="19" t="s">
        <v>277</v>
      </c>
      <c r="E114" s="20"/>
      <c r="F114" s="21">
        <f>ROUND(96.9*(1+G2/100),2)</f>
        <v>96.9</v>
      </c>
      <c r="G114" s="20"/>
    </row>
    <row r="115" spans="1:7" ht="187.7" customHeight="1" thickBot="1" x14ac:dyDescent="0.25">
      <c r="A115" s="20"/>
      <c r="B115" s="20"/>
      <c r="C115" s="20"/>
      <c r="D115" s="44" t="s">
        <v>278</v>
      </c>
      <c r="E115" s="44"/>
      <c r="F115" s="44"/>
      <c r="G115" s="44"/>
    </row>
    <row r="116" spans="1:7" ht="15.4" customHeight="1" thickBot="1" x14ac:dyDescent="0.25">
      <c r="A116" s="5" t="s">
        <v>279</v>
      </c>
      <c r="B116" s="18" t="s">
        <v>280</v>
      </c>
      <c r="C116" s="18" t="s">
        <v>281</v>
      </c>
      <c r="D116" s="19" t="s">
        <v>282</v>
      </c>
      <c r="E116" s="20"/>
      <c r="F116" s="21">
        <f>ROUND(16.95*(1+G2/100),2)</f>
        <v>16.95</v>
      </c>
      <c r="G116" s="20"/>
    </row>
    <row r="117" spans="1:7" ht="30.6" customHeight="1" thickBot="1" x14ac:dyDescent="0.25">
      <c r="A117" s="20"/>
      <c r="B117" s="20"/>
      <c r="C117" s="20"/>
      <c r="D117" s="44" t="s">
        <v>283</v>
      </c>
      <c r="E117" s="44"/>
      <c r="F117" s="44"/>
      <c r="G117" s="44"/>
    </row>
    <row r="118" spans="1:7" ht="15.4" customHeight="1" thickBot="1" x14ac:dyDescent="0.25">
      <c r="A118" s="5" t="s">
        <v>284</v>
      </c>
      <c r="B118" s="18" t="s">
        <v>285</v>
      </c>
      <c r="C118" s="18" t="s">
        <v>286</v>
      </c>
      <c r="D118" s="19" t="s">
        <v>287</v>
      </c>
      <c r="E118" s="20"/>
      <c r="F118" s="21">
        <f>ROUND(22.65*(1+G2/100),2)</f>
        <v>22.65</v>
      </c>
      <c r="G118" s="20"/>
    </row>
    <row r="119" spans="1:7" ht="49.15" customHeight="1" thickBot="1" x14ac:dyDescent="0.25">
      <c r="A119" s="20"/>
      <c r="B119" s="20"/>
      <c r="C119" s="20"/>
      <c r="D119" s="44" t="s">
        <v>288</v>
      </c>
      <c r="E119" s="44"/>
      <c r="F119" s="44"/>
      <c r="G119" s="44"/>
    </row>
    <row r="120" spans="1:7" ht="15.4" customHeight="1" thickBot="1" x14ac:dyDescent="0.25">
      <c r="A120" s="5" t="s">
        <v>289</v>
      </c>
      <c r="B120" s="18" t="s">
        <v>290</v>
      </c>
      <c r="C120" s="18" t="s">
        <v>291</v>
      </c>
      <c r="D120" s="19" t="s">
        <v>292</v>
      </c>
      <c r="E120" s="20"/>
      <c r="F120" s="21">
        <f>ROUND(37.25*(1+G2/100),2)</f>
        <v>37.25</v>
      </c>
      <c r="G120" s="20"/>
    </row>
    <row r="121" spans="1:7" ht="39.75" customHeight="1" thickBot="1" x14ac:dyDescent="0.25">
      <c r="A121" s="20"/>
      <c r="B121" s="20"/>
      <c r="C121" s="20"/>
      <c r="D121" s="44" t="s">
        <v>293</v>
      </c>
      <c r="E121" s="44"/>
      <c r="F121" s="44"/>
      <c r="G121" s="44"/>
    </row>
    <row r="122" spans="1:7" ht="15.4" customHeight="1" thickBot="1" x14ac:dyDescent="0.25">
      <c r="A122" s="22"/>
      <c r="B122" s="22"/>
      <c r="C122" s="22"/>
      <c r="D122" s="23" t="s">
        <v>294</v>
      </c>
      <c r="E122" s="24"/>
      <c r="F122" s="24"/>
      <c r="G122" s="24"/>
    </row>
    <row r="123" spans="1:7" ht="41.25" customHeight="1" thickBot="1" x14ac:dyDescent="0.25">
      <c r="A123" s="25" t="s">
        <v>295</v>
      </c>
      <c r="B123" s="25" t="s">
        <v>296</v>
      </c>
      <c r="C123" s="26"/>
      <c r="D123" s="27" t="s">
        <v>297</v>
      </c>
      <c r="E123" s="26"/>
      <c r="F123" s="26"/>
      <c r="G123" s="26"/>
    </row>
    <row r="124" spans="1:7" ht="21.4" customHeight="1" thickBot="1" x14ac:dyDescent="0.25">
      <c r="A124" s="5" t="s">
        <v>298</v>
      </c>
      <c r="B124" s="18" t="s">
        <v>299</v>
      </c>
      <c r="C124" s="18" t="s">
        <v>300</v>
      </c>
      <c r="D124" s="19" t="s">
        <v>301</v>
      </c>
      <c r="E124" s="20"/>
      <c r="F124" s="21">
        <f>ROUND(109.29*(1+G2/100),2)</f>
        <v>109.29</v>
      </c>
      <c r="G124" s="20"/>
    </row>
    <row r="125" spans="1:7" ht="169.15" customHeight="1" thickBot="1" x14ac:dyDescent="0.25">
      <c r="A125" s="20"/>
      <c r="B125" s="20"/>
      <c r="C125" s="20"/>
      <c r="D125" s="44" t="s">
        <v>302</v>
      </c>
      <c r="E125" s="44"/>
      <c r="F125" s="44"/>
      <c r="G125" s="44"/>
    </row>
    <row r="126" spans="1:7" ht="15.4" customHeight="1" thickBot="1" x14ac:dyDescent="0.25">
      <c r="A126" s="5" t="s">
        <v>303</v>
      </c>
      <c r="B126" s="18" t="s">
        <v>304</v>
      </c>
      <c r="C126" s="18" t="s">
        <v>305</v>
      </c>
      <c r="D126" s="19" t="s">
        <v>306</v>
      </c>
      <c r="E126" s="20"/>
      <c r="F126" s="21">
        <f>ROUND(22.65*(1+G2/100),2)</f>
        <v>22.65</v>
      </c>
      <c r="G126" s="20"/>
    </row>
    <row r="127" spans="1:7" ht="49.15" customHeight="1" thickBot="1" x14ac:dyDescent="0.25">
      <c r="A127" s="20"/>
      <c r="B127" s="20"/>
      <c r="C127" s="20"/>
      <c r="D127" s="44" t="s">
        <v>307</v>
      </c>
      <c r="E127" s="44"/>
      <c r="F127" s="44"/>
      <c r="G127" s="44"/>
    </row>
    <row r="128" spans="1:7" ht="15.4" customHeight="1" thickBot="1" x14ac:dyDescent="0.25">
      <c r="A128" s="5" t="s">
        <v>308</v>
      </c>
      <c r="B128" s="18" t="s">
        <v>309</v>
      </c>
      <c r="C128" s="18" t="s">
        <v>310</v>
      </c>
      <c r="D128" s="19" t="s">
        <v>311</v>
      </c>
      <c r="E128" s="20"/>
      <c r="F128" s="21">
        <f>ROUND(37.25*(1+G2/100),2)</f>
        <v>37.25</v>
      </c>
      <c r="G128" s="20"/>
    </row>
    <row r="129" spans="1:7" ht="39.75" customHeight="1" thickBot="1" x14ac:dyDescent="0.25">
      <c r="A129" s="20"/>
      <c r="B129" s="20"/>
      <c r="C129" s="20"/>
      <c r="D129" s="44" t="s">
        <v>312</v>
      </c>
      <c r="E129" s="44"/>
      <c r="F129" s="44"/>
      <c r="G129" s="44"/>
    </row>
    <row r="130" spans="1:7" ht="15.4" customHeight="1" thickBot="1" x14ac:dyDescent="0.25">
      <c r="A130" s="22"/>
      <c r="B130" s="22"/>
      <c r="C130" s="22"/>
      <c r="D130" s="23" t="s">
        <v>313</v>
      </c>
      <c r="E130" s="24"/>
      <c r="F130" s="24"/>
      <c r="G130" s="24"/>
    </row>
    <row r="131" spans="1:7" ht="15.4" customHeight="1" thickBot="1" x14ac:dyDescent="0.25">
      <c r="A131" s="28"/>
      <c r="B131" s="28"/>
      <c r="C131" s="28"/>
      <c r="D131" s="29" t="s">
        <v>314</v>
      </c>
      <c r="E131" s="30"/>
      <c r="F131" s="30"/>
      <c r="G131" s="30"/>
    </row>
    <row r="132" spans="1:7" ht="22.15" customHeight="1" thickBot="1" x14ac:dyDescent="0.25">
      <c r="A132" s="31" t="s">
        <v>315</v>
      </c>
      <c r="B132" s="31" t="s">
        <v>316</v>
      </c>
      <c r="C132" s="32"/>
      <c r="D132" s="33" t="s">
        <v>317</v>
      </c>
      <c r="E132" s="32"/>
      <c r="F132" s="32"/>
      <c r="G132" s="32"/>
    </row>
    <row r="133" spans="1:7" ht="31.7" customHeight="1" thickBot="1" x14ac:dyDescent="0.25">
      <c r="A133" s="15" t="s">
        <v>318</v>
      </c>
      <c r="B133" s="15" t="s">
        <v>319</v>
      </c>
      <c r="C133" s="16"/>
      <c r="D133" s="17" t="s">
        <v>320</v>
      </c>
      <c r="E133" s="16"/>
      <c r="F133" s="16"/>
      <c r="G133" s="16"/>
    </row>
    <row r="134" spans="1:7" ht="15.4" customHeight="1" thickBot="1" x14ac:dyDescent="0.25">
      <c r="A134" s="5" t="s">
        <v>321</v>
      </c>
      <c r="B134" s="18" t="s">
        <v>322</v>
      </c>
      <c r="C134" s="18" t="s">
        <v>323</v>
      </c>
      <c r="D134" s="19" t="s">
        <v>324</v>
      </c>
      <c r="E134" s="20"/>
      <c r="F134" s="21">
        <f>ROUND(15.85*(1+G2/100),2)</f>
        <v>15.85</v>
      </c>
      <c r="G134" s="20"/>
    </row>
    <row r="135" spans="1:7" ht="178.35" customHeight="1" thickBot="1" x14ac:dyDescent="0.25">
      <c r="A135" s="20"/>
      <c r="B135" s="20"/>
      <c r="C135" s="20"/>
      <c r="D135" s="44" t="s">
        <v>325</v>
      </c>
      <c r="E135" s="44"/>
      <c r="F135" s="44"/>
      <c r="G135" s="44"/>
    </row>
    <row r="136" spans="1:7" ht="15.4" customHeight="1" thickBot="1" x14ac:dyDescent="0.25">
      <c r="A136" s="5" t="s">
        <v>326</v>
      </c>
      <c r="B136" s="18" t="s">
        <v>327</v>
      </c>
      <c r="C136" s="18" t="s">
        <v>328</v>
      </c>
      <c r="D136" s="19" t="s">
        <v>329</v>
      </c>
      <c r="E136" s="20"/>
      <c r="F136" s="21">
        <f>ROUND(16.95*(1+G2/100),2)</f>
        <v>16.95</v>
      </c>
      <c r="G136" s="20"/>
    </row>
    <row r="137" spans="1:7" ht="30.6" customHeight="1" thickBot="1" x14ac:dyDescent="0.25">
      <c r="A137" s="20"/>
      <c r="B137" s="20"/>
      <c r="C137" s="20"/>
      <c r="D137" s="44" t="s">
        <v>330</v>
      </c>
      <c r="E137" s="44"/>
      <c r="F137" s="44"/>
      <c r="G137" s="44"/>
    </row>
    <row r="138" spans="1:7" ht="15.4" customHeight="1" thickBot="1" x14ac:dyDescent="0.25">
      <c r="A138" s="5" t="s">
        <v>331</v>
      </c>
      <c r="B138" s="18" t="s">
        <v>332</v>
      </c>
      <c r="C138" s="18" t="s">
        <v>333</v>
      </c>
      <c r="D138" s="19" t="s">
        <v>334</v>
      </c>
      <c r="E138" s="20"/>
      <c r="F138" s="21">
        <f>ROUND(22.65*(1+G2/100),2)</f>
        <v>22.65</v>
      </c>
      <c r="G138" s="20"/>
    </row>
    <row r="139" spans="1:7" ht="49.15" customHeight="1" thickBot="1" x14ac:dyDescent="0.25">
      <c r="A139" s="20"/>
      <c r="B139" s="20"/>
      <c r="C139" s="20"/>
      <c r="D139" s="44" t="s">
        <v>335</v>
      </c>
      <c r="E139" s="44"/>
      <c r="F139" s="44"/>
      <c r="G139" s="44"/>
    </row>
    <row r="140" spans="1:7" ht="15.4" customHeight="1" thickBot="1" x14ac:dyDescent="0.25">
      <c r="A140" s="5" t="s">
        <v>336</v>
      </c>
      <c r="B140" s="18" t="s">
        <v>337</v>
      </c>
      <c r="C140" s="18" t="s">
        <v>338</v>
      </c>
      <c r="D140" s="19" t="s">
        <v>339</v>
      </c>
      <c r="E140" s="20"/>
      <c r="F140" s="21">
        <f>ROUND(37.25*(1+G2/100),2)</f>
        <v>37.25</v>
      </c>
      <c r="G140" s="20"/>
    </row>
    <row r="141" spans="1:7" ht="39.75" customHeight="1" thickBot="1" x14ac:dyDescent="0.25">
      <c r="A141" s="20"/>
      <c r="B141" s="20"/>
      <c r="C141" s="20"/>
      <c r="D141" s="44" t="s">
        <v>340</v>
      </c>
      <c r="E141" s="44"/>
      <c r="F141" s="44"/>
      <c r="G141" s="44"/>
    </row>
    <row r="142" spans="1:7" ht="15.4" customHeight="1" thickBot="1" x14ac:dyDescent="0.25">
      <c r="A142" s="22"/>
      <c r="B142" s="22"/>
      <c r="C142" s="22"/>
      <c r="D142" s="23" t="s">
        <v>341</v>
      </c>
      <c r="E142" s="24"/>
      <c r="F142" s="24"/>
      <c r="G142" s="24"/>
    </row>
    <row r="143" spans="1:7" ht="31.7" customHeight="1" thickBot="1" x14ac:dyDescent="0.25">
      <c r="A143" s="25" t="s">
        <v>342</v>
      </c>
      <c r="B143" s="25" t="s">
        <v>343</v>
      </c>
      <c r="C143" s="26"/>
      <c r="D143" s="27" t="s">
        <v>344</v>
      </c>
      <c r="E143" s="26"/>
      <c r="F143" s="26"/>
      <c r="G143" s="26"/>
    </row>
    <row r="144" spans="1:7" ht="15.4" customHeight="1" thickBot="1" x14ac:dyDescent="0.25">
      <c r="A144" s="5" t="s">
        <v>345</v>
      </c>
      <c r="B144" s="18" t="s">
        <v>346</v>
      </c>
      <c r="C144" s="18" t="s">
        <v>347</v>
      </c>
      <c r="D144" s="19" t="s">
        <v>348</v>
      </c>
      <c r="E144" s="20"/>
      <c r="F144" s="21">
        <f>ROUND(17.92*(1+G2/100),2)</f>
        <v>17.920000000000002</v>
      </c>
      <c r="G144" s="20"/>
    </row>
    <row r="145" spans="1:7" ht="178.35" customHeight="1" thickBot="1" x14ac:dyDescent="0.25">
      <c r="A145" s="20"/>
      <c r="B145" s="20"/>
      <c r="C145" s="20"/>
      <c r="D145" s="44" t="s">
        <v>349</v>
      </c>
      <c r="E145" s="44"/>
      <c r="F145" s="44"/>
      <c r="G145" s="44"/>
    </row>
    <row r="146" spans="1:7" ht="15.4" customHeight="1" thickBot="1" x14ac:dyDescent="0.25">
      <c r="A146" s="5" t="s">
        <v>350</v>
      </c>
      <c r="B146" s="18" t="s">
        <v>351</v>
      </c>
      <c r="C146" s="18" t="s">
        <v>352</v>
      </c>
      <c r="D146" s="19" t="s">
        <v>353</v>
      </c>
      <c r="E146" s="20"/>
      <c r="F146" s="21">
        <f>ROUND(16.95*(1+G2/100),2)</f>
        <v>16.95</v>
      </c>
      <c r="G146" s="20"/>
    </row>
    <row r="147" spans="1:7" ht="30.6" customHeight="1" thickBot="1" x14ac:dyDescent="0.25">
      <c r="A147" s="20"/>
      <c r="B147" s="20"/>
      <c r="C147" s="20"/>
      <c r="D147" s="44" t="s">
        <v>354</v>
      </c>
      <c r="E147" s="44"/>
      <c r="F147" s="44"/>
      <c r="G147" s="44"/>
    </row>
    <row r="148" spans="1:7" ht="15.4" customHeight="1" thickBot="1" x14ac:dyDescent="0.25">
      <c r="A148" s="5" t="s">
        <v>355</v>
      </c>
      <c r="B148" s="18" t="s">
        <v>356</v>
      </c>
      <c r="C148" s="18" t="s">
        <v>357</v>
      </c>
      <c r="D148" s="19" t="s">
        <v>358</v>
      </c>
      <c r="E148" s="20"/>
      <c r="F148" s="21">
        <f>ROUND(22.65*(1+G2/100),2)</f>
        <v>22.65</v>
      </c>
      <c r="G148" s="20"/>
    </row>
    <row r="149" spans="1:7" ht="49.15" customHeight="1" thickBot="1" x14ac:dyDescent="0.25">
      <c r="A149" s="20"/>
      <c r="B149" s="20"/>
      <c r="C149" s="20"/>
      <c r="D149" s="44" t="s">
        <v>359</v>
      </c>
      <c r="E149" s="44"/>
      <c r="F149" s="44"/>
      <c r="G149" s="44"/>
    </row>
    <row r="150" spans="1:7" ht="15.4" customHeight="1" thickBot="1" x14ac:dyDescent="0.25">
      <c r="A150" s="5" t="s">
        <v>360</v>
      </c>
      <c r="B150" s="18" t="s">
        <v>361</v>
      </c>
      <c r="C150" s="18" t="s">
        <v>362</v>
      </c>
      <c r="D150" s="19" t="s">
        <v>363</v>
      </c>
      <c r="E150" s="20"/>
      <c r="F150" s="21">
        <f>ROUND(37.25*(1+G2/100),2)</f>
        <v>37.25</v>
      </c>
      <c r="G150" s="20"/>
    </row>
    <row r="151" spans="1:7" ht="39.75" customHeight="1" thickBot="1" x14ac:dyDescent="0.25">
      <c r="A151" s="20"/>
      <c r="B151" s="20"/>
      <c r="C151" s="20"/>
      <c r="D151" s="44" t="s">
        <v>364</v>
      </c>
      <c r="E151" s="44"/>
      <c r="F151" s="44"/>
      <c r="G151" s="44"/>
    </row>
    <row r="152" spans="1:7" ht="15.4" customHeight="1" thickBot="1" x14ac:dyDescent="0.25">
      <c r="A152" s="22"/>
      <c r="B152" s="22"/>
      <c r="C152" s="22"/>
      <c r="D152" s="23" t="s">
        <v>365</v>
      </c>
      <c r="E152" s="24"/>
      <c r="F152" s="24"/>
      <c r="G152" s="24"/>
    </row>
    <row r="153" spans="1:7" ht="31.7" customHeight="1" thickBot="1" x14ac:dyDescent="0.25">
      <c r="A153" s="25" t="s">
        <v>366</v>
      </c>
      <c r="B153" s="25" t="s">
        <v>367</v>
      </c>
      <c r="C153" s="26"/>
      <c r="D153" s="27" t="s">
        <v>368</v>
      </c>
      <c r="E153" s="26"/>
      <c r="F153" s="26"/>
      <c r="G153" s="26"/>
    </row>
    <row r="154" spans="1:7" ht="15.4" customHeight="1" thickBot="1" x14ac:dyDescent="0.25">
      <c r="A154" s="5" t="s">
        <v>369</v>
      </c>
      <c r="B154" s="18" t="s">
        <v>370</v>
      </c>
      <c r="C154" s="18" t="s">
        <v>371</v>
      </c>
      <c r="D154" s="19" t="s">
        <v>372</v>
      </c>
      <c r="E154" s="20"/>
      <c r="F154" s="21">
        <f>ROUND(29.08*(1+G2/100),2)</f>
        <v>29.08</v>
      </c>
      <c r="G154" s="20"/>
    </row>
    <row r="155" spans="1:7" ht="150.75" customHeight="1" thickBot="1" x14ac:dyDescent="0.25">
      <c r="A155" s="20"/>
      <c r="B155" s="20"/>
      <c r="C155" s="20"/>
      <c r="D155" s="44" t="s">
        <v>373</v>
      </c>
      <c r="E155" s="44"/>
      <c r="F155" s="44"/>
      <c r="G155" s="44"/>
    </row>
    <row r="156" spans="1:7" ht="15.4" customHeight="1" thickBot="1" x14ac:dyDescent="0.25">
      <c r="A156" s="5" t="s">
        <v>374</v>
      </c>
      <c r="B156" s="18" t="s">
        <v>375</v>
      </c>
      <c r="C156" s="18" t="s">
        <v>376</v>
      </c>
      <c r="D156" s="19" t="s">
        <v>377</v>
      </c>
      <c r="E156" s="20"/>
      <c r="F156" s="21">
        <f>ROUND(22.65*(1+G2/100),2)</f>
        <v>22.65</v>
      </c>
      <c r="G156" s="20"/>
    </row>
    <row r="157" spans="1:7" ht="49.15" customHeight="1" thickBot="1" x14ac:dyDescent="0.25">
      <c r="A157" s="20"/>
      <c r="B157" s="20"/>
      <c r="C157" s="20"/>
      <c r="D157" s="44" t="s">
        <v>378</v>
      </c>
      <c r="E157" s="44"/>
      <c r="F157" s="44"/>
      <c r="G157" s="44"/>
    </row>
    <row r="158" spans="1:7" ht="15.4" customHeight="1" thickBot="1" x14ac:dyDescent="0.25">
      <c r="A158" s="5" t="s">
        <v>379</v>
      </c>
      <c r="B158" s="18" t="s">
        <v>380</v>
      </c>
      <c r="C158" s="18" t="s">
        <v>381</v>
      </c>
      <c r="D158" s="19" t="s">
        <v>382</v>
      </c>
      <c r="E158" s="20"/>
      <c r="F158" s="21">
        <f>ROUND(37.25*(1+G2/100),2)</f>
        <v>37.25</v>
      </c>
      <c r="G158" s="20"/>
    </row>
    <row r="159" spans="1:7" ht="39.75" customHeight="1" thickBot="1" x14ac:dyDescent="0.25">
      <c r="A159" s="20"/>
      <c r="B159" s="20"/>
      <c r="C159" s="20"/>
      <c r="D159" s="44" t="s">
        <v>383</v>
      </c>
      <c r="E159" s="44"/>
      <c r="F159" s="44"/>
      <c r="G159" s="44"/>
    </row>
    <row r="160" spans="1:7" ht="15.4" customHeight="1" thickBot="1" x14ac:dyDescent="0.25">
      <c r="A160" s="22"/>
      <c r="B160" s="22"/>
      <c r="C160" s="22"/>
      <c r="D160" s="23" t="s">
        <v>384</v>
      </c>
      <c r="E160" s="24"/>
      <c r="F160" s="24"/>
      <c r="G160" s="24"/>
    </row>
    <row r="161" spans="1:7" ht="15.4" customHeight="1" thickBot="1" x14ac:dyDescent="0.25">
      <c r="A161" s="28"/>
      <c r="B161" s="28"/>
      <c r="C161" s="28"/>
      <c r="D161" s="29" t="s">
        <v>385</v>
      </c>
      <c r="E161" s="30"/>
      <c r="F161" s="30"/>
      <c r="G161" s="30"/>
    </row>
    <row r="162" spans="1:7" ht="15.4" customHeight="1" thickBot="1" x14ac:dyDescent="0.25">
      <c r="A162" s="31" t="s">
        <v>386</v>
      </c>
      <c r="B162" s="31" t="s">
        <v>387</v>
      </c>
      <c r="C162" s="32"/>
      <c r="D162" s="33" t="s">
        <v>388</v>
      </c>
      <c r="E162" s="32"/>
      <c r="F162" s="32"/>
      <c r="G162" s="32"/>
    </row>
    <row r="163" spans="1:7" ht="50.85" customHeight="1" thickBot="1" x14ac:dyDescent="0.25">
      <c r="A163" s="15" t="s">
        <v>389</v>
      </c>
      <c r="B163" s="15" t="s">
        <v>390</v>
      </c>
      <c r="C163" s="16"/>
      <c r="D163" s="17" t="s">
        <v>391</v>
      </c>
      <c r="E163" s="16"/>
      <c r="F163" s="16"/>
      <c r="G163" s="16"/>
    </row>
    <row r="164" spans="1:7" ht="21.4" customHeight="1" thickBot="1" x14ac:dyDescent="0.25">
      <c r="A164" s="5" t="s">
        <v>392</v>
      </c>
      <c r="B164" s="18" t="s">
        <v>393</v>
      </c>
      <c r="C164" s="18" t="s">
        <v>394</v>
      </c>
      <c r="D164" s="19" t="s">
        <v>395</v>
      </c>
      <c r="E164" s="20"/>
      <c r="F164" s="21">
        <f>ROUND(44.7*(1+G2/100),2)</f>
        <v>44.7</v>
      </c>
      <c r="G164" s="20"/>
    </row>
    <row r="165" spans="1:7" ht="169.15" customHeight="1" thickBot="1" x14ac:dyDescent="0.25">
      <c r="A165" s="20"/>
      <c r="B165" s="20"/>
      <c r="C165" s="20"/>
      <c r="D165" s="44" t="s">
        <v>396</v>
      </c>
      <c r="E165" s="44"/>
      <c r="F165" s="44"/>
      <c r="G165" s="44"/>
    </row>
    <row r="166" spans="1:7" ht="15.4" customHeight="1" thickBot="1" x14ac:dyDescent="0.25">
      <c r="A166" s="5" t="s">
        <v>397</v>
      </c>
      <c r="B166" s="18" t="s">
        <v>398</v>
      </c>
      <c r="C166" s="18" t="s">
        <v>399</v>
      </c>
      <c r="D166" s="19" t="s">
        <v>400</v>
      </c>
      <c r="E166" s="20"/>
      <c r="F166" s="21">
        <f>ROUND(16.95*(1+G2/100),2)</f>
        <v>16.95</v>
      </c>
      <c r="G166" s="20"/>
    </row>
    <row r="167" spans="1:7" ht="30.6" customHeight="1" thickBot="1" x14ac:dyDescent="0.25">
      <c r="A167" s="20"/>
      <c r="B167" s="20"/>
      <c r="C167" s="20"/>
      <c r="D167" s="44" t="s">
        <v>401</v>
      </c>
      <c r="E167" s="44"/>
      <c r="F167" s="44"/>
      <c r="G167" s="44"/>
    </row>
    <row r="168" spans="1:7" ht="15.4" customHeight="1" thickBot="1" x14ac:dyDescent="0.25">
      <c r="A168" s="5" t="s">
        <v>402</v>
      </c>
      <c r="B168" s="18" t="s">
        <v>403</v>
      </c>
      <c r="C168" s="18" t="s">
        <v>404</v>
      </c>
      <c r="D168" s="19" t="s">
        <v>405</v>
      </c>
      <c r="E168" s="20"/>
      <c r="F168" s="21">
        <f>ROUND(22.65*(1+G2/100),2)</f>
        <v>22.65</v>
      </c>
      <c r="G168" s="20"/>
    </row>
    <row r="169" spans="1:7" ht="49.15" customHeight="1" thickBot="1" x14ac:dyDescent="0.25">
      <c r="A169" s="20"/>
      <c r="B169" s="20"/>
      <c r="C169" s="20"/>
      <c r="D169" s="44" t="s">
        <v>406</v>
      </c>
      <c r="E169" s="44"/>
      <c r="F169" s="44"/>
      <c r="G169" s="44"/>
    </row>
    <row r="170" spans="1:7" ht="15.4" customHeight="1" thickBot="1" x14ac:dyDescent="0.25">
      <c r="A170" s="5" t="s">
        <v>407</v>
      </c>
      <c r="B170" s="18" t="s">
        <v>408</v>
      </c>
      <c r="C170" s="18" t="s">
        <v>409</v>
      </c>
      <c r="D170" s="19" t="s">
        <v>410</v>
      </c>
      <c r="E170" s="20"/>
      <c r="F170" s="21">
        <f>ROUND(37.25*(1+G2/100),2)</f>
        <v>37.25</v>
      </c>
      <c r="G170" s="20"/>
    </row>
    <row r="171" spans="1:7" ht="39.75" customHeight="1" thickBot="1" x14ac:dyDescent="0.25">
      <c r="A171" s="20"/>
      <c r="B171" s="20"/>
      <c r="C171" s="20"/>
      <c r="D171" s="44" t="s">
        <v>411</v>
      </c>
      <c r="E171" s="44"/>
      <c r="F171" s="44"/>
      <c r="G171" s="44"/>
    </row>
    <row r="172" spans="1:7" ht="15.4" customHeight="1" thickBot="1" x14ac:dyDescent="0.25">
      <c r="A172" s="22"/>
      <c r="B172" s="22"/>
      <c r="C172" s="22"/>
      <c r="D172" s="23" t="s">
        <v>412</v>
      </c>
      <c r="E172" s="24"/>
      <c r="F172" s="24"/>
      <c r="G172" s="24"/>
    </row>
    <row r="173" spans="1:7" ht="41.25" customHeight="1" thickBot="1" x14ac:dyDescent="0.25">
      <c r="A173" s="25" t="s">
        <v>413</v>
      </c>
      <c r="B173" s="25" t="s">
        <v>414</v>
      </c>
      <c r="C173" s="26"/>
      <c r="D173" s="27" t="s">
        <v>415</v>
      </c>
      <c r="E173" s="26"/>
      <c r="F173" s="26"/>
      <c r="G173" s="26"/>
    </row>
    <row r="174" spans="1:7" ht="21.4" customHeight="1" thickBot="1" x14ac:dyDescent="0.25">
      <c r="A174" s="5" t="s">
        <v>416</v>
      </c>
      <c r="B174" s="18" t="s">
        <v>417</v>
      </c>
      <c r="C174" s="18" t="s">
        <v>418</v>
      </c>
      <c r="D174" s="19" t="s">
        <v>419</v>
      </c>
      <c r="E174" s="20"/>
      <c r="F174" s="21">
        <f>ROUND(19.5*(1+G2/100),2)</f>
        <v>19.5</v>
      </c>
      <c r="G174" s="20"/>
    </row>
    <row r="175" spans="1:7" ht="150.75" customHeight="1" thickBot="1" x14ac:dyDescent="0.25">
      <c r="A175" s="20"/>
      <c r="B175" s="20"/>
      <c r="C175" s="20"/>
      <c r="D175" s="44" t="s">
        <v>420</v>
      </c>
      <c r="E175" s="44"/>
      <c r="F175" s="44"/>
      <c r="G175" s="44"/>
    </row>
    <row r="176" spans="1:7" ht="15.4" customHeight="1" thickBot="1" x14ac:dyDescent="0.25">
      <c r="A176" s="5" t="s">
        <v>421</v>
      </c>
      <c r="B176" s="18" t="s">
        <v>422</v>
      </c>
      <c r="C176" s="18" t="s">
        <v>423</v>
      </c>
      <c r="D176" s="19" t="s">
        <v>424</v>
      </c>
      <c r="E176" s="20"/>
      <c r="F176" s="21">
        <f>ROUND(16.95*(1+G2/100),2)</f>
        <v>16.95</v>
      </c>
      <c r="G176" s="20"/>
    </row>
    <row r="177" spans="1:7" ht="30.6" customHeight="1" thickBot="1" x14ac:dyDescent="0.25">
      <c r="A177" s="20"/>
      <c r="B177" s="20"/>
      <c r="C177" s="20"/>
      <c r="D177" s="44" t="s">
        <v>425</v>
      </c>
      <c r="E177" s="44"/>
      <c r="F177" s="44"/>
      <c r="G177" s="44"/>
    </row>
    <row r="178" spans="1:7" ht="15.4" customHeight="1" thickBot="1" x14ac:dyDescent="0.25">
      <c r="A178" s="5" t="s">
        <v>426</v>
      </c>
      <c r="B178" s="18" t="s">
        <v>427</v>
      </c>
      <c r="C178" s="18" t="s">
        <v>428</v>
      </c>
      <c r="D178" s="19" t="s">
        <v>429</v>
      </c>
      <c r="E178" s="20"/>
      <c r="F178" s="21">
        <f>ROUND(22.65*(1+G2/100),2)</f>
        <v>22.65</v>
      </c>
      <c r="G178" s="20"/>
    </row>
    <row r="179" spans="1:7" ht="49.15" customHeight="1" thickBot="1" x14ac:dyDescent="0.25">
      <c r="A179" s="20"/>
      <c r="B179" s="20"/>
      <c r="C179" s="20"/>
      <c r="D179" s="44" t="s">
        <v>430</v>
      </c>
      <c r="E179" s="44"/>
      <c r="F179" s="44"/>
      <c r="G179" s="44"/>
    </row>
    <row r="180" spans="1:7" ht="15.4" customHeight="1" thickBot="1" x14ac:dyDescent="0.25">
      <c r="A180" s="5" t="s">
        <v>431</v>
      </c>
      <c r="B180" s="18" t="s">
        <v>432</v>
      </c>
      <c r="C180" s="18" t="s">
        <v>433</v>
      </c>
      <c r="D180" s="19" t="s">
        <v>434</v>
      </c>
      <c r="E180" s="20"/>
      <c r="F180" s="21">
        <f>ROUND(37.25*(1+G2/100),2)</f>
        <v>37.25</v>
      </c>
      <c r="G180" s="20"/>
    </row>
    <row r="181" spans="1:7" ht="39.75" customHeight="1" thickBot="1" x14ac:dyDescent="0.25">
      <c r="A181" s="20"/>
      <c r="B181" s="20"/>
      <c r="C181" s="20"/>
      <c r="D181" s="44" t="s">
        <v>435</v>
      </c>
      <c r="E181" s="44"/>
      <c r="F181" s="44"/>
      <c r="G181" s="44"/>
    </row>
    <row r="182" spans="1:7" ht="15.4" customHeight="1" thickBot="1" x14ac:dyDescent="0.25">
      <c r="A182" s="22"/>
      <c r="B182" s="22"/>
      <c r="C182" s="22"/>
      <c r="D182" s="23" t="s">
        <v>436</v>
      </c>
      <c r="E182" s="24"/>
      <c r="F182" s="24"/>
      <c r="G182" s="24"/>
    </row>
    <row r="183" spans="1:7" ht="41.25" customHeight="1" thickBot="1" x14ac:dyDescent="0.25">
      <c r="A183" s="25" t="s">
        <v>437</v>
      </c>
      <c r="B183" s="25" t="s">
        <v>438</v>
      </c>
      <c r="C183" s="26"/>
      <c r="D183" s="27" t="s">
        <v>439</v>
      </c>
      <c r="E183" s="26"/>
      <c r="F183" s="26"/>
      <c r="G183" s="26"/>
    </row>
    <row r="184" spans="1:7" ht="21.4" customHeight="1" thickBot="1" x14ac:dyDescent="0.25">
      <c r="A184" s="5" t="s">
        <v>440</v>
      </c>
      <c r="B184" s="18" t="s">
        <v>441</v>
      </c>
      <c r="C184" s="18" t="s">
        <v>442</v>
      </c>
      <c r="D184" s="19" t="s">
        <v>443</v>
      </c>
      <c r="E184" s="20"/>
      <c r="F184" s="21">
        <f>ROUND(36.2*(1+G2/100),2)</f>
        <v>36.200000000000003</v>
      </c>
      <c r="G184" s="20"/>
    </row>
    <row r="185" spans="1:7" ht="123" customHeight="1" thickBot="1" x14ac:dyDescent="0.25">
      <c r="A185" s="20"/>
      <c r="B185" s="20"/>
      <c r="C185" s="20"/>
      <c r="D185" s="44" t="s">
        <v>444</v>
      </c>
      <c r="E185" s="44"/>
      <c r="F185" s="44"/>
      <c r="G185" s="44"/>
    </row>
    <row r="186" spans="1:7" ht="15.4" customHeight="1" thickBot="1" x14ac:dyDescent="0.25">
      <c r="A186" s="5" t="s">
        <v>445</v>
      </c>
      <c r="B186" s="18" t="s">
        <v>446</v>
      </c>
      <c r="C186" s="18" t="s">
        <v>447</v>
      </c>
      <c r="D186" s="19" t="s">
        <v>448</v>
      </c>
      <c r="E186" s="20"/>
      <c r="F186" s="21">
        <f>ROUND(22.65*(1+G2/100),2)</f>
        <v>22.65</v>
      </c>
      <c r="G186" s="20"/>
    </row>
    <row r="187" spans="1:7" ht="49.15" customHeight="1" thickBot="1" x14ac:dyDescent="0.25">
      <c r="A187" s="20"/>
      <c r="B187" s="20"/>
      <c r="C187" s="20"/>
      <c r="D187" s="44" t="s">
        <v>449</v>
      </c>
      <c r="E187" s="44"/>
      <c r="F187" s="44"/>
      <c r="G187" s="44"/>
    </row>
    <row r="188" spans="1:7" ht="15.4" customHeight="1" thickBot="1" x14ac:dyDescent="0.25">
      <c r="A188" s="5" t="s">
        <v>450</v>
      </c>
      <c r="B188" s="18" t="s">
        <v>451</v>
      </c>
      <c r="C188" s="18" t="s">
        <v>452</v>
      </c>
      <c r="D188" s="19" t="s">
        <v>453</v>
      </c>
      <c r="E188" s="20"/>
      <c r="F188" s="21">
        <f>ROUND(37.25*(1+G2/100),2)</f>
        <v>37.25</v>
      </c>
      <c r="G188" s="20"/>
    </row>
    <row r="189" spans="1:7" ht="39.75" customHeight="1" thickBot="1" x14ac:dyDescent="0.25">
      <c r="A189" s="20"/>
      <c r="B189" s="20"/>
      <c r="C189" s="20"/>
      <c r="D189" s="44" t="s">
        <v>454</v>
      </c>
      <c r="E189" s="44"/>
      <c r="F189" s="44"/>
      <c r="G189" s="44"/>
    </row>
    <row r="190" spans="1:7" ht="15.4" customHeight="1" thickBot="1" x14ac:dyDescent="0.25">
      <c r="A190" s="22"/>
      <c r="B190" s="22"/>
      <c r="C190" s="22"/>
      <c r="D190" s="23" t="s">
        <v>455</v>
      </c>
      <c r="E190" s="24"/>
      <c r="F190" s="24"/>
      <c r="G190" s="24"/>
    </row>
    <row r="191" spans="1:7" ht="15.4" customHeight="1" thickBot="1" x14ac:dyDescent="0.25">
      <c r="A191" s="28"/>
      <c r="B191" s="28"/>
      <c r="C191" s="28"/>
      <c r="D191" s="29" t="s">
        <v>456</v>
      </c>
      <c r="E191" s="30"/>
      <c r="F191" s="30"/>
      <c r="G191" s="30"/>
    </row>
    <row r="192" spans="1:7" ht="22.15" customHeight="1" thickBot="1" x14ac:dyDescent="0.25">
      <c r="A192" s="31" t="s">
        <v>457</v>
      </c>
      <c r="B192" s="31" t="s">
        <v>458</v>
      </c>
      <c r="C192" s="32"/>
      <c r="D192" s="33" t="s">
        <v>459</v>
      </c>
      <c r="E192" s="32"/>
      <c r="F192" s="32"/>
      <c r="G192" s="32"/>
    </row>
    <row r="193" spans="1:7" ht="31.7" customHeight="1" thickBot="1" x14ac:dyDescent="0.25">
      <c r="A193" s="15" t="s">
        <v>460</v>
      </c>
      <c r="B193" s="15" t="s">
        <v>461</v>
      </c>
      <c r="C193" s="16"/>
      <c r="D193" s="17" t="s">
        <v>462</v>
      </c>
      <c r="E193" s="16"/>
      <c r="F193" s="16"/>
      <c r="G193" s="16"/>
    </row>
    <row r="194" spans="1:7" ht="21.4" customHeight="1" thickBot="1" x14ac:dyDescent="0.25">
      <c r="A194" s="5" t="s">
        <v>463</v>
      </c>
      <c r="B194" s="18" t="s">
        <v>464</v>
      </c>
      <c r="C194" s="18" t="s">
        <v>465</v>
      </c>
      <c r="D194" s="19" t="s">
        <v>466</v>
      </c>
      <c r="E194" s="20"/>
      <c r="F194" s="21">
        <f>ROUND(55.25*(1+G2/100),2)</f>
        <v>55.25</v>
      </c>
      <c r="G194" s="20"/>
    </row>
    <row r="195" spans="1:7" ht="178.35" customHeight="1" thickBot="1" x14ac:dyDescent="0.25">
      <c r="A195" s="20"/>
      <c r="B195" s="20"/>
      <c r="C195" s="20"/>
      <c r="D195" s="44" t="s">
        <v>467</v>
      </c>
      <c r="E195" s="44"/>
      <c r="F195" s="44"/>
      <c r="G195" s="44"/>
    </row>
    <row r="196" spans="1:7" ht="15.4" customHeight="1" thickBot="1" x14ac:dyDescent="0.25">
      <c r="A196" s="5" t="s">
        <v>468</v>
      </c>
      <c r="B196" s="18" t="s">
        <v>469</v>
      </c>
      <c r="C196" s="18" t="s">
        <v>470</v>
      </c>
      <c r="D196" s="19" t="s">
        <v>471</v>
      </c>
      <c r="E196" s="20"/>
      <c r="F196" s="21">
        <f>ROUND(30*(1+G2/100),2)</f>
        <v>30</v>
      </c>
      <c r="G196" s="20"/>
    </row>
    <row r="197" spans="1:7" ht="12.2" customHeight="1" thickBot="1" x14ac:dyDescent="0.25">
      <c r="A197" s="20"/>
      <c r="B197" s="20"/>
      <c r="C197" s="20"/>
      <c r="D197" s="44" t="s">
        <v>472</v>
      </c>
      <c r="E197" s="44"/>
      <c r="F197" s="44"/>
      <c r="G197" s="44"/>
    </row>
    <row r="198" spans="1:7" ht="15.4" customHeight="1" thickBot="1" x14ac:dyDescent="0.25">
      <c r="A198" s="5" t="s">
        <v>473</v>
      </c>
      <c r="B198" s="18" t="s">
        <v>474</v>
      </c>
      <c r="C198" s="18" t="s">
        <v>475</v>
      </c>
      <c r="D198" s="19" t="s">
        <v>476</v>
      </c>
      <c r="E198" s="20"/>
      <c r="F198" s="21">
        <f>ROUND(16.95*(1+G2/100),2)</f>
        <v>16.95</v>
      </c>
      <c r="G198" s="20"/>
    </row>
    <row r="199" spans="1:7" ht="30.6" customHeight="1" thickBot="1" x14ac:dyDescent="0.25">
      <c r="A199" s="20"/>
      <c r="B199" s="20"/>
      <c r="C199" s="20"/>
      <c r="D199" s="44" t="s">
        <v>477</v>
      </c>
      <c r="E199" s="44"/>
      <c r="F199" s="44"/>
      <c r="G199" s="44"/>
    </row>
    <row r="200" spans="1:7" ht="15.4" customHeight="1" thickBot="1" x14ac:dyDescent="0.25">
      <c r="A200" s="5" t="s">
        <v>478</v>
      </c>
      <c r="B200" s="18" t="s">
        <v>479</v>
      </c>
      <c r="C200" s="18" t="s">
        <v>480</v>
      </c>
      <c r="D200" s="19" t="s">
        <v>481</v>
      </c>
      <c r="E200" s="20"/>
      <c r="F200" s="21">
        <f>ROUND(22.65*(1+G2/100),2)</f>
        <v>22.65</v>
      </c>
      <c r="G200" s="20"/>
    </row>
    <row r="201" spans="1:7" ht="49.15" customHeight="1" thickBot="1" x14ac:dyDescent="0.25">
      <c r="A201" s="20"/>
      <c r="B201" s="20"/>
      <c r="C201" s="20"/>
      <c r="D201" s="44" t="s">
        <v>482</v>
      </c>
      <c r="E201" s="44"/>
      <c r="F201" s="44"/>
      <c r="G201" s="44"/>
    </row>
    <row r="202" spans="1:7" ht="15.4" customHeight="1" thickBot="1" x14ac:dyDescent="0.25">
      <c r="A202" s="5" t="s">
        <v>483</v>
      </c>
      <c r="B202" s="18" t="s">
        <v>484</v>
      </c>
      <c r="C202" s="18" t="s">
        <v>485</v>
      </c>
      <c r="D202" s="19" t="s">
        <v>486</v>
      </c>
      <c r="E202" s="20"/>
      <c r="F202" s="21">
        <f>ROUND(37.25*(1+G2/100),2)</f>
        <v>37.25</v>
      </c>
      <c r="G202" s="20"/>
    </row>
    <row r="203" spans="1:7" ht="39.75" customHeight="1" thickBot="1" x14ac:dyDescent="0.25">
      <c r="A203" s="20"/>
      <c r="B203" s="20"/>
      <c r="C203" s="20"/>
      <c r="D203" s="44" t="s">
        <v>487</v>
      </c>
      <c r="E203" s="44"/>
      <c r="F203" s="44"/>
      <c r="G203" s="44"/>
    </row>
    <row r="204" spans="1:7" ht="15.4" customHeight="1" thickBot="1" x14ac:dyDescent="0.25">
      <c r="A204" s="22"/>
      <c r="B204" s="22"/>
      <c r="C204" s="22"/>
      <c r="D204" s="23" t="s">
        <v>488</v>
      </c>
      <c r="E204" s="24"/>
      <c r="F204" s="24"/>
      <c r="G204" s="24"/>
    </row>
    <row r="205" spans="1:7" ht="31.7" customHeight="1" thickBot="1" x14ac:dyDescent="0.25">
      <c r="A205" s="25" t="s">
        <v>489</v>
      </c>
      <c r="B205" s="25" t="s">
        <v>490</v>
      </c>
      <c r="C205" s="26"/>
      <c r="D205" s="27" t="s">
        <v>491</v>
      </c>
      <c r="E205" s="26"/>
      <c r="F205" s="26"/>
      <c r="G205" s="26"/>
    </row>
    <row r="206" spans="1:7" ht="21.4" customHeight="1" thickBot="1" x14ac:dyDescent="0.25">
      <c r="A206" s="5" t="s">
        <v>492</v>
      </c>
      <c r="B206" s="18" t="s">
        <v>493</v>
      </c>
      <c r="C206" s="18" t="s">
        <v>494</v>
      </c>
      <c r="D206" s="19" t="s">
        <v>495</v>
      </c>
      <c r="E206" s="20"/>
      <c r="F206" s="21">
        <f>ROUND(65.68*(1+G2/100),2)</f>
        <v>65.680000000000007</v>
      </c>
      <c r="G206" s="20"/>
    </row>
    <row r="207" spans="1:7" ht="178.35" customHeight="1" thickBot="1" x14ac:dyDescent="0.25">
      <c r="A207" s="20"/>
      <c r="B207" s="20"/>
      <c r="C207" s="20"/>
      <c r="D207" s="44" t="s">
        <v>496</v>
      </c>
      <c r="E207" s="44"/>
      <c r="F207" s="44"/>
      <c r="G207" s="44"/>
    </row>
    <row r="208" spans="1:7" ht="15.4" customHeight="1" thickBot="1" x14ac:dyDescent="0.25">
      <c r="A208" s="5" t="s">
        <v>497</v>
      </c>
      <c r="B208" s="18" t="s">
        <v>498</v>
      </c>
      <c r="C208" s="18" t="s">
        <v>499</v>
      </c>
      <c r="D208" s="19" t="s">
        <v>500</v>
      </c>
      <c r="E208" s="20"/>
      <c r="F208" s="21">
        <f>ROUND(30*(1+G2/100),2)</f>
        <v>30</v>
      </c>
      <c r="G208" s="20"/>
    </row>
    <row r="209" spans="1:7" ht="12.2" customHeight="1" thickBot="1" x14ac:dyDescent="0.25">
      <c r="A209" s="20"/>
      <c r="B209" s="20"/>
      <c r="C209" s="20"/>
      <c r="D209" s="44" t="s">
        <v>501</v>
      </c>
      <c r="E209" s="44"/>
      <c r="F209" s="44"/>
      <c r="G209" s="44"/>
    </row>
    <row r="210" spans="1:7" ht="15.4" customHeight="1" thickBot="1" x14ac:dyDescent="0.25">
      <c r="A210" s="5" t="s">
        <v>502</v>
      </c>
      <c r="B210" s="18" t="s">
        <v>503</v>
      </c>
      <c r="C210" s="18" t="s">
        <v>504</v>
      </c>
      <c r="D210" s="19" t="s">
        <v>505</v>
      </c>
      <c r="E210" s="20"/>
      <c r="F210" s="21">
        <f>ROUND(16.95*(1+G2/100),2)</f>
        <v>16.95</v>
      </c>
      <c r="G210" s="20"/>
    </row>
    <row r="211" spans="1:7" ht="30.6" customHeight="1" thickBot="1" x14ac:dyDescent="0.25">
      <c r="A211" s="20"/>
      <c r="B211" s="20"/>
      <c r="C211" s="20"/>
      <c r="D211" s="44" t="s">
        <v>506</v>
      </c>
      <c r="E211" s="44"/>
      <c r="F211" s="44"/>
      <c r="G211" s="44"/>
    </row>
    <row r="212" spans="1:7" ht="15.4" customHeight="1" thickBot="1" x14ac:dyDescent="0.25">
      <c r="A212" s="5" t="s">
        <v>507</v>
      </c>
      <c r="B212" s="18" t="s">
        <v>508</v>
      </c>
      <c r="C212" s="18" t="s">
        <v>509</v>
      </c>
      <c r="D212" s="19" t="s">
        <v>510</v>
      </c>
      <c r="E212" s="20"/>
      <c r="F212" s="21">
        <f>ROUND(22.65*(1+G2/100),2)</f>
        <v>22.65</v>
      </c>
      <c r="G212" s="20"/>
    </row>
    <row r="213" spans="1:7" ht="49.15" customHeight="1" thickBot="1" x14ac:dyDescent="0.25">
      <c r="A213" s="20"/>
      <c r="B213" s="20"/>
      <c r="C213" s="20"/>
      <c r="D213" s="44" t="s">
        <v>511</v>
      </c>
      <c r="E213" s="44"/>
      <c r="F213" s="44"/>
      <c r="G213" s="44"/>
    </row>
    <row r="214" spans="1:7" ht="15.4" customHeight="1" thickBot="1" x14ac:dyDescent="0.25">
      <c r="A214" s="5" t="s">
        <v>512</v>
      </c>
      <c r="B214" s="18" t="s">
        <v>513</v>
      </c>
      <c r="C214" s="18" t="s">
        <v>514</v>
      </c>
      <c r="D214" s="19" t="s">
        <v>515</v>
      </c>
      <c r="E214" s="20"/>
      <c r="F214" s="21">
        <f>ROUND(37.25*(1+G2/100),2)</f>
        <v>37.25</v>
      </c>
      <c r="G214" s="20"/>
    </row>
    <row r="215" spans="1:7" ht="39.75" customHeight="1" thickBot="1" x14ac:dyDescent="0.25">
      <c r="A215" s="20"/>
      <c r="B215" s="20"/>
      <c r="C215" s="20"/>
      <c r="D215" s="44" t="s">
        <v>516</v>
      </c>
      <c r="E215" s="44"/>
      <c r="F215" s="44"/>
      <c r="G215" s="44"/>
    </row>
    <row r="216" spans="1:7" ht="15.4" customHeight="1" thickBot="1" x14ac:dyDescent="0.25">
      <c r="A216" s="22"/>
      <c r="B216" s="22"/>
      <c r="C216" s="22"/>
      <c r="D216" s="23" t="s">
        <v>517</v>
      </c>
      <c r="E216" s="24"/>
      <c r="F216" s="24"/>
      <c r="G216" s="24"/>
    </row>
    <row r="217" spans="1:7" ht="31.7" customHeight="1" thickBot="1" x14ac:dyDescent="0.25">
      <c r="A217" s="25" t="s">
        <v>518</v>
      </c>
      <c r="B217" s="25" t="s">
        <v>519</v>
      </c>
      <c r="C217" s="26"/>
      <c r="D217" s="27" t="s">
        <v>520</v>
      </c>
      <c r="E217" s="26"/>
      <c r="F217" s="26"/>
      <c r="G217" s="26"/>
    </row>
    <row r="218" spans="1:7" ht="21.4" customHeight="1" thickBot="1" x14ac:dyDescent="0.25">
      <c r="A218" s="5" t="s">
        <v>521</v>
      </c>
      <c r="B218" s="18" t="s">
        <v>522</v>
      </c>
      <c r="C218" s="18" t="s">
        <v>523</v>
      </c>
      <c r="D218" s="19" t="s">
        <v>524</v>
      </c>
      <c r="E218" s="20"/>
      <c r="F218" s="21">
        <f>ROUND(65.68*(1+G2/100),2)</f>
        <v>65.680000000000007</v>
      </c>
      <c r="G218" s="20"/>
    </row>
    <row r="219" spans="1:7" ht="159.94999999999999" customHeight="1" thickBot="1" x14ac:dyDescent="0.25">
      <c r="A219" s="20"/>
      <c r="B219" s="20"/>
      <c r="C219" s="20"/>
      <c r="D219" s="44" t="s">
        <v>525</v>
      </c>
      <c r="E219" s="44"/>
      <c r="F219" s="44"/>
      <c r="G219" s="44"/>
    </row>
    <row r="220" spans="1:7" ht="15.4" customHeight="1" thickBot="1" x14ac:dyDescent="0.25">
      <c r="A220" s="5" t="s">
        <v>526</v>
      </c>
      <c r="B220" s="18" t="s">
        <v>527</v>
      </c>
      <c r="C220" s="18" t="s">
        <v>528</v>
      </c>
      <c r="D220" s="19" t="s">
        <v>529</v>
      </c>
      <c r="E220" s="20"/>
      <c r="F220" s="21">
        <f>ROUND(30*(1+G2/100),2)</f>
        <v>30</v>
      </c>
      <c r="G220" s="20"/>
    </row>
    <row r="221" spans="1:7" ht="12.2" customHeight="1" thickBot="1" x14ac:dyDescent="0.25">
      <c r="A221" s="20"/>
      <c r="B221" s="20"/>
      <c r="C221" s="20"/>
      <c r="D221" s="44" t="s">
        <v>530</v>
      </c>
      <c r="E221" s="44"/>
      <c r="F221" s="44"/>
      <c r="G221" s="44"/>
    </row>
    <row r="222" spans="1:7" ht="15.4" customHeight="1" thickBot="1" x14ac:dyDescent="0.25">
      <c r="A222" s="5" t="s">
        <v>531</v>
      </c>
      <c r="B222" s="18" t="s">
        <v>532</v>
      </c>
      <c r="C222" s="18" t="s">
        <v>533</v>
      </c>
      <c r="D222" s="19" t="s">
        <v>534</v>
      </c>
      <c r="E222" s="20"/>
      <c r="F222" s="21">
        <f>ROUND(22.65*(1+G2/100),2)</f>
        <v>22.65</v>
      </c>
      <c r="G222" s="20"/>
    </row>
    <row r="223" spans="1:7" ht="49.15" customHeight="1" thickBot="1" x14ac:dyDescent="0.25">
      <c r="A223" s="20"/>
      <c r="B223" s="20"/>
      <c r="C223" s="20"/>
      <c r="D223" s="44" t="s">
        <v>535</v>
      </c>
      <c r="E223" s="44"/>
      <c r="F223" s="44"/>
      <c r="G223" s="44"/>
    </row>
    <row r="224" spans="1:7" ht="15.4" customHeight="1" thickBot="1" x14ac:dyDescent="0.25">
      <c r="A224" s="5" t="s">
        <v>536</v>
      </c>
      <c r="B224" s="18" t="s">
        <v>537</v>
      </c>
      <c r="C224" s="18" t="s">
        <v>538</v>
      </c>
      <c r="D224" s="19" t="s">
        <v>539</v>
      </c>
      <c r="E224" s="20"/>
      <c r="F224" s="21">
        <f>ROUND(37.25*(1+G2/100),2)</f>
        <v>37.25</v>
      </c>
      <c r="G224" s="20"/>
    </row>
    <row r="225" spans="1:7" ht="39.75" customHeight="1" thickBot="1" x14ac:dyDescent="0.25">
      <c r="A225" s="20"/>
      <c r="B225" s="20"/>
      <c r="C225" s="20"/>
      <c r="D225" s="44" t="s">
        <v>540</v>
      </c>
      <c r="E225" s="44"/>
      <c r="F225" s="44"/>
      <c r="G225" s="44"/>
    </row>
    <row r="226" spans="1:7" ht="15.4" customHeight="1" thickBot="1" x14ac:dyDescent="0.25">
      <c r="A226" s="22"/>
      <c r="B226" s="22"/>
      <c r="C226" s="22"/>
      <c r="D226" s="23" t="s">
        <v>541</v>
      </c>
      <c r="E226" s="24"/>
      <c r="F226" s="24"/>
      <c r="G226" s="24"/>
    </row>
    <row r="227" spans="1:7" ht="15.4" customHeight="1" thickBot="1" x14ac:dyDescent="0.25">
      <c r="A227" s="28"/>
      <c r="B227" s="28"/>
      <c r="C227" s="28"/>
      <c r="D227" s="29" t="s">
        <v>542</v>
      </c>
      <c r="E227" s="30"/>
      <c r="F227" s="30"/>
      <c r="G227" s="30"/>
    </row>
    <row r="228" spans="1:7" ht="15.4" customHeight="1" thickBot="1" x14ac:dyDescent="0.25">
      <c r="A228" s="31" t="s">
        <v>543</v>
      </c>
      <c r="B228" s="31" t="s">
        <v>544</v>
      </c>
      <c r="C228" s="32"/>
      <c r="D228" s="33" t="s">
        <v>545</v>
      </c>
      <c r="E228" s="32"/>
      <c r="F228" s="32"/>
      <c r="G228" s="32"/>
    </row>
    <row r="229" spans="1:7" ht="31.7" customHeight="1" thickBot="1" x14ac:dyDescent="0.25">
      <c r="A229" s="15" t="s">
        <v>546</v>
      </c>
      <c r="B229" s="15" t="s">
        <v>547</v>
      </c>
      <c r="C229" s="16"/>
      <c r="D229" s="17" t="s">
        <v>548</v>
      </c>
      <c r="E229" s="16"/>
      <c r="F229" s="16"/>
      <c r="G229" s="16"/>
    </row>
    <row r="230" spans="1:7" ht="21.4" customHeight="1" thickBot="1" x14ac:dyDescent="0.25">
      <c r="A230" s="5" t="s">
        <v>549</v>
      </c>
      <c r="B230" s="18" t="s">
        <v>550</v>
      </c>
      <c r="C230" s="18" t="s">
        <v>551</v>
      </c>
      <c r="D230" s="19" t="s">
        <v>552</v>
      </c>
      <c r="E230" s="20"/>
      <c r="F230" s="21">
        <f>ROUND(110*(1+G2/100),2)</f>
        <v>110</v>
      </c>
      <c r="G230" s="20"/>
    </row>
    <row r="231" spans="1:7" ht="215.45" customHeight="1" thickBot="1" x14ac:dyDescent="0.25">
      <c r="A231" s="20"/>
      <c r="B231" s="20"/>
      <c r="C231" s="20"/>
      <c r="D231" s="44" t="s">
        <v>553</v>
      </c>
      <c r="E231" s="44"/>
      <c r="F231" s="44"/>
      <c r="G231" s="44"/>
    </row>
    <row r="232" spans="1:7" ht="15.4" customHeight="1" thickBot="1" x14ac:dyDescent="0.25">
      <c r="A232" s="5" t="s">
        <v>554</v>
      </c>
      <c r="B232" s="18" t="s">
        <v>555</v>
      </c>
      <c r="C232" s="18" t="s">
        <v>556</v>
      </c>
      <c r="D232" s="19" t="s">
        <v>557</v>
      </c>
      <c r="E232" s="20"/>
      <c r="F232" s="21">
        <f>ROUND(16.95*(1+G2/100),2)</f>
        <v>16.95</v>
      </c>
      <c r="G232" s="20"/>
    </row>
    <row r="233" spans="1:7" ht="30.6" customHeight="1" thickBot="1" x14ac:dyDescent="0.25">
      <c r="A233" s="20"/>
      <c r="B233" s="20"/>
      <c r="C233" s="20"/>
      <c r="D233" s="44" t="s">
        <v>558</v>
      </c>
      <c r="E233" s="44"/>
      <c r="F233" s="44"/>
      <c r="G233" s="44"/>
    </row>
    <row r="234" spans="1:7" ht="15.4" customHeight="1" thickBot="1" x14ac:dyDescent="0.25">
      <c r="A234" s="5" t="s">
        <v>559</v>
      </c>
      <c r="B234" s="18" t="s">
        <v>560</v>
      </c>
      <c r="C234" s="18" t="s">
        <v>561</v>
      </c>
      <c r="D234" s="19" t="s">
        <v>562</v>
      </c>
      <c r="E234" s="20"/>
      <c r="F234" s="21">
        <f>ROUND(22.65*(1+G2/100),2)</f>
        <v>22.65</v>
      </c>
      <c r="G234" s="20"/>
    </row>
    <row r="235" spans="1:7" ht="49.15" customHeight="1" thickBot="1" x14ac:dyDescent="0.25">
      <c r="A235" s="20"/>
      <c r="B235" s="20"/>
      <c r="C235" s="20"/>
      <c r="D235" s="44" t="s">
        <v>563</v>
      </c>
      <c r="E235" s="44"/>
      <c r="F235" s="44"/>
      <c r="G235" s="44"/>
    </row>
    <row r="236" spans="1:7" ht="15.4" customHeight="1" thickBot="1" x14ac:dyDescent="0.25">
      <c r="A236" s="5" t="s">
        <v>564</v>
      </c>
      <c r="B236" s="18" t="s">
        <v>565</v>
      </c>
      <c r="C236" s="18" t="s">
        <v>566</v>
      </c>
      <c r="D236" s="19" t="s">
        <v>567</v>
      </c>
      <c r="E236" s="20"/>
      <c r="F236" s="21">
        <f>ROUND(37.25*(1+G2/100),2)</f>
        <v>37.25</v>
      </c>
      <c r="G236" s="20"/>
    </row>
    <row r="237" spans="1:7" ht="39.75" customHeight="1" thickBot="1" x14ac:dyDescent="0.25">
      <c r="A237" s="20"/>
      <c r="B237" s="20"/>
      <c r="C237" s="20"/>
      <c r="D237" s="44" t="s">
        <v>568</v>
      </c>
      <c r="E237" s="44"/>
      <c r="F237" s="44"/>
      <c r="G237" s="44"/>
    </row>
    <row r="238" spans="1:7" ht="15.4" customHeight="1" thickBot="1" x14ac:dyDescent="0.25">
      <c r="A238" s="22"/>
      <c r="B238" s="22"/>
      <c r="C238" s="22"/>
      <c r="D238" s="23" t="s">
        <v>569</v>
      </c>
      <c r="E238" s="24"/>
      <c r="F238" s="24"/>
      <c r="G238" s="24"/>
    </row>
    <row r="239" spans="1:7" ht="31.7" customHeight="1" thickBot="1" x14ac:dyDescent="0.25">
      <c r="A239" s="25" t="s">
        <v>570</v>
      </c>
      <c r="B239" s="25" t="s">
        <v>571</v>
      </c>
      <c r="C239" s="26"/>
      <c r="D239" s="27" t="s">
        <v>572</v>
      </c>
      <c r="E239" s="26"/>
      <c r="F239" s="26"/>
      <c r="G239" s="26"/>
    </row>
    <row r="240" spans="1:7" ht="21.4" customHeight="1" thickBot="1" x14ac:dyDescent="0.25">
      <c r="A240" s="5" t="s">
        <v>573</v>
      </c>
      <c r="B240" s="18" t="s">
        <v>574</v>
      </c>
      <c r="C240" s="18" t="s">
        <v>575</v>
      </c>
      <c r="D240" s="19" t="s">
        <v>576</v>
      </c>
      <c r="E240" s="20"/>
      <c r="F240" s="21">
        <f>ROUND(122*(1+G2/100),2)</f>
        <v>122</v>
      </c>
      <c r="G240" s="20"/>
    </row>
    <row r="241" spans="1:7" ht="233.85" customHeight="1" thickBot="1" x14ac:dyDescent="0.25">
      <c r="A241" s="20"/>
      <c r="B241" s="20"/>
      <c r="C241" s="20"/>
      <c r="D241" s="44" t="s">
        <v>577</v>
      </c>
      <c r="E241" s="44"/>
      <c r="F241" s="44"/>
      <c r="G241" s="44"/>
    </row>
    <row r="242" spans="1:7" ht="15.4" customHeight="1" thickBot="1" x14ac:dyDescent="0.25">
      <c r="A242" s="5" t="s">
        <v>578</v>
      </c>
      <c r="B242" s="18" t="s">
        <v>579</v>
      </c>
      <c r="C242" s="18" t="s">
        <v>580</v>
      </c>
      <c r="D242" s="19" t="s">
        <v>581</v>
      </c>
      <c r="E242" s="20"/>
      <c r="F242" s="21">
        <f>ROUND(16.95*(1+G2/100),2)</f>
        <v>16.95</v>
      </c>
      <c r="G242" s="20"/>
    </row>
    <row r="243" spans="1:7" ht="30.6" customHeight="1" thickBot="1" x14ac:dyDescent="0.25">
      <c r="A243" s="20"/>
      <c r="B243" s="20"/>
      <c r="C243" s="20"/>
      <c r="D243" s="44" t="s">
        <v>582</v>
      </c>
      <c r="E243" s="44"/>
      <c r="F243" s="44"/>
      <c r="G243" s="44"/>
    </row>
    <row r="244" spans="1:7" ht="15.4" customHeight="1" thickBot="1" x14ac:dyDescent="0.25">
      <c r="A244" s="5" t="s">
        <v>583</v>
      </c>
      <c r="B244" s="18" t="s">
        <v>584</v>
      </c>
      <c r="C244" s="18" t="s">
        <v>585</v>
      </c>
      <c r="D244" s="19" t="s">
        <v>586</v>
      </c>
      <c r="E244" s="20"/>
      <c r="F244" s="21">
        <f>ROUND(22.65*(1+G2/100),2)</f>
        <v>22.65</v>
      </c>
      <c r="G244" s="20"/>
    </row>
    <row r="245" spans="1:7" ht="49.15" customHeight="1" thickBot="1" x14ac:dyDescent="0.25">
      <c r="A245" s="20"/>
      <c r="B245" s="20"/>
      <c r="C245" s="20"/>
      <c r="D245" s="44" t="s">
        <v>587</v>
      </c>
      <c r="E245" s="44"/>
      <c r="F245" s="44"/>
      <c r="G245" s="44"/>
    </row>
    <row r="246" spans="1:7" ht="15.4" customHeight="1" thickBot="1" x14ac:dyDescent="0.25">
      <c r="A246" s="5" t="s">
        <v>588</v>
      </c>
      <c r="B246" s="18" t="s">
        <v>589</v>
      </c>
      <c r="C246" s="18" t="s">
        <v>590</v>
      </c>
      <c r="D246" s="19" t="s">
        <v>591</v>
      </c>
      <c r="E246" s="20"/>
      <c r="F246" s="21">
        <f>ROUND(37.25*(1+G2/100),2)</f>
        <v>37.25</v>
      </c>
      <c r="G246" s="20"/>
    </row>
    <row r="247" spans="1:7" ht="39.75" customHeight="1" thickBot="1" x14ac:dyDescent="0.25">
      <c r="A247" s="20"/>
      <c r="B247" s="20"/>
      <c r="C247" s="20"/>
      <c r="D247" s="44" t="s">
        <v>592</v>
      </c>
      <c r="E247" s="44"/>
      <c r="F247" s="44"/>
      <c r="G247" s="44"/>
    </row>
    <row r="248" spans="1:7" ht="15.4" customHeight="1" thickBot="1" x14ac:dyDescent="0.25">
      <c r="A248" s="22"/>
      <c r="B248" s="22"/>
      <c r="C248" s="22"/>
      <c r="D248" s="23" t="s">
        <v>593</v>
      </c>
      <c r="E248" s="24"/>
      <c r="F248" s="24"/>
      <c r="G248" s="24"/>
    </row>
    <row r="249" spans="1:7" ht="31.7" customHeight="1" thickBot="1" x14ac:dyDescent="0.25">
      <c r="A249" s="25" t="s">
        <v>594</v>
      </c>
      <c r="B249" s="25" t="s">
        <v>595</v>
      </c>
      <c r="C249" s="26"/>
      <c r="D249" s="27" t="s">
        <v>596</v>
      </c>
      <c r="E249" s="26"/>
      <c r="F249" s="26"/>
      <c r="G249" s="26"/>
    </row>
    <row r="250" spans="1:7" ht="21.4" customHeight="1" thickBot="1" x14ac:dyDescent="0.25">
      <c r="A250" s="5" t="s">
        <v>597</v>
      </c>
      <c r="B250" s="18" t="s">
        <v>598</v>
      </c>
      <c r="C250" s="18" t="s">
        <v>599</v>
      </c>
      <c r="D250" s="19" t="s">
        <v>600</v>
      </c>
      <c r="E250" s="20"/>
      <c r="F250" s="21">
        <f>ROUND(135*(1+G2/100),2)</f>
        <v>135</v>
      </c>
      <c r="G250" s="20"/>
    </row>
    <row r="251" spans="1:7" ht="150.75" customHeight="1" thickBot="1" x14ac:dyDescent="0.25">
      <c r="A251" s="20"/>
      <c r="B251" s="20"/>
      <c r="C251" s="20"/>
      <c r="D251" s="44" t="s">
        <v>601</v>
      </c>
      <c r="E251" s="44"/>
      <c r="F251" s="44"/>
      <c r="G251" s="44"/>
    </row>
    <row r="252" spans="1:7" ht="15.4" customHeight="1" thickBot="1" x14ac:dyDescent="0.25">
      <c r="A252" s="5" t="s">
        <v>602</v>
      </c>
      <c r="B252" s="18" t="s">
        <v>603</v>
      </c>
      <c r="C252" s="18" t="s">
        <v>604</v>
      </c>
      <c r="D252" s="19" t="s">
        <v>605</v>
      </c>
      <c r="E252" s="20"/>
      <c r="F252" s="21">
        <f>ROUND(22.65*(1+G2/100),2)</f>
        <v>22.65</v>
      </c>
      <c r="G252" s="20"/>
    </row>
    <row r="253" spans="1:7" ht="49.15" customHeight="1" thickBot="1" x14ac:dyDescent="0.25">
      <c r="A253" s="20"/>
      <c r="B253" s="20"/>
      <c r="C253" s="20"/>
      <c r="D253" s="44" t="s">
        <v>606</v>
      </c>
      <c r="E253" s="44"/>
      <c r="F253" s="44"/>
      <c r="G253" s="44"/>
    </row>
    <row r="254" spans="1:7" ht="15.4" customHeight="1" thickBot="1" x14ac:dyDescent="0.25">
      <c r="A254" s="5" t="s">
        <v>607</v>
      </c>
      <c r="B254" s="18" t="s">
        <v>608</v>
      </c>
      <c r="C254" s="18" t="s">
        <v>609</v>
      </c>
      <c r="D254" s="19" t="s">
        <v>610</v>
      </c>
      <c r="E254" s="20"/>
      <c r="F254" s="21">
        <f>ROUND(37.25*(1+G2/100),2)</f>
        <v>37.25</v>
      </c>
      <c r="G254" s="20"/>
    </row>
    <row r="255" spans="1:7" ht="39.75" customHeight="1" thickBot="1" x14ac:dyDescent="0.25">
      <c r="A255" s="20"/>
      <c r="B255" s="20"/>
      <c r="C255" s="20"/>
      <c r="D255" s="44" t="s">
        <v>611</v>
      </c>
      <c r="E255" s="44"/>
      <c r="F255" s="44"/>
      <c r="G255" s="44"/>
    </row>
    <row r="256" spans="1:7" ht="15.4" customHeight="1" thickBot="1" x14ac:dyDescent="0.25">
      <c r="A256" s="22"/>
      <c r="B256" s="22"/>
      <c r="C256" s="22"/>
      <c r="D256" s="23" t="s">
        <v>612</v>
      </c>
      <c r="E256" s="24"/>
      <c r="F256" s="24"/>
      <c r="G256" s="24"/>
    </row>
    <row r="257" spans="1:7" ht="41.25" customHeight="1" thickBot="1" x14ac:dyDescent="0.25">
      <c r="A257" s="25" t="s">
        <v>613</v>
      </c>
      <c r="B257" s="25" t="s">
        <v>614</v>
      </c>
      <c r="C257" s="26"/>
      <c r="D257" s="27" t="s">
        <v>615</v>
      </c>
      <c r="E257" s="26"/>
      <c r="F257" s="26"/>
      <c r="G257" s="26"/>
    </row>
    <row r="258" spans="1:7" ht="21.4" customHeight="1" thickBot="1" x14ac:dyDescent="0.25">
      <c r="A258" s="5" t="s">
        <v>616</v>
      </c>
      <c r="B258" s="18" t="s">
        <v>617</v>
      </c>
      <c r="C258" s="18" t="s">
        <v>618</v>
      </c>
      <c r="D258" s="19" t="s">
        <v>619</v>
      </c>
      <c r="E258" s="20"/>
      <c r="F258" s="21">
        <f>ROUND(135*(1+G2/100),2)</f>
        <v>135</v>
      </c>
      <c r="G258" s="20"/>
    </row>
    <row r="259" spans="1:7" ht="104.45" customHeight="1" thickBot="1" x14ac:dyDescent="0.25">
      <c r="A259" s="20"/>
      <c r="B259" s="20"/>
      <c r="C259" s="20"/>
      <c r="D259" s="44" t="s">
        <v>620</v>
      </c>
      <c r="E259" s="44"/>
      <c r="F259" s="44"/>
      <c r="G259" s="44"/>
    </row>
    <row r="260" spans="1:7" ht="15.4" customHeight="1" thickBot="1" x14ac:dyDescent="0.25">
      <c r="A260" s="5" t="s">
        <v>621</v>
      </c>
      <c r="B260" s="18" t="s">
        <v>622</v>
      </c>
      <c r="C260" s="18" t="s">
        <v>623</v>
      </c>
      <c r="D260" s="19" t="s">
        <v>624</v>
      </c>
      <c r="E260" s="20"/>
      <c r="F260" s="21">
        <f>ROUND(22.65*(1+G2/100),2)</f>
        <v>22.65</v>
      </c>
      <c r="G260" s="20"/>
    </row>
    <row r="261" spans="1:7" ht="49.15" customHeight="1" thickBot="1" x14ac:dyDescent="0.25">
      <c r="A261" s="20"/>
      <c r="B261" s="20"/>
      <c r="C261" s="20"/>
      <c r="D261" s="44" t="s">
        <v>625</v>
      </c>
      <c r="E261" s="44"/>
      <c r="F261" s="44"/>
      <c r="G261" s="44"/>
    </row>
    <row r="262" spans="1:7" ht="15.4" customHeight="1" thickBot="1" x14ac:dyDescent="0.25">
      <c r="A262" s="5" t="s">
        <v>626</v>
      </c>
      <c r="B262" s="18" t="s">
        <v>627</v>
      </c>
      <c r="C262" s="18" t="s">
        <v>628</v>
      </c>
      <c r="D262" s="19" t="s">
        <v>629</v>
      </c>
      <c r="E262" s="20"/>
      <c r="F262" s="21">
        <f>ROUND(37.25*(1+G2/100),2)</f>
        <v>37.25</v>
      </c>
      <c r="G262" s="20"/>
    </row>
    <row r="263" spans="1:7" ht="39.75" customHeight="1" thickBot="1" x14ac:dyDescent="0.25">
      <c r="A263" s="20"/>
      <c r="B263" s="20"/>
      <c r="C263" s="20"/>
      <c r="D263" s="44" t="s">
        <v>630</v>
      </c>
      <c r="E263" s="44"/>
      <c r="F263" s="44"/>
      <c r="G263" s="44"/>
    </row>
    <row r="264" spans="1:7" ht="15.4" customHeight="1" thickBot="1" x14ac:dyDescent="0.25">
      <c r="A264" s="22"/>
      <c r="B264" s="22"/>
      <c r="C264" s="22"/>
      <c r="D264" s="23" t="s">
        <v>631</v>
      </c>
      <c r="E264" s="24"/>
      <c r="F264" s="24"/>
      <c r="G264" s="24"/>
    </row>
    <row r="265" spans="1:7" ht="15.4" customHeight="1" thickBot="1" x14ac:dyDescent="0.25">
      <c r="A265" s="28"/>
      <c r="B265" s="28"/>
      <c r="C265" s="28"/>
      <c r="D265" s="29" t="s">
        <v>632</v>
      </c>
      <c r="E265" s="30"/>
      <c r="F265" s="30"/>
      <c r="G265" s="30"/>
    </row>
    <row r="266" spans="1:7" ht="15.4" customHeight="1" thickBot="1" x14ac:dyDescent="0.25">
      <c r="A266" s="31" t="s">
        <v>633</v>
      </c>
      <c r="B266" s="31" t="s">
        <v>634</v>
      </c>
      <c r="C266" s="32"/>
      <c r="D266" s="33" t="s">
        <v>635</v>
      </c>
      <c r="E266" s="32"/>
      <c r="F266" s="32"/>
      <c r="G266" s="32"/>
    </row>
    <row r="267" spans="1:7" ht="41.25" customHeight="1" thickBot="1" x14ac:dyDescent="0.25">
      <c r="A267" s="15" t="s">
        <v>636</v>
      </c>
      <c r="B267" s="15" t="s">
        <v>637</v>
      </c>
      <c r="C267" s="16"/>
      <c r="D267" s="17" t="s">
        <v>638</v>
      </c>
      <c r="E267" s="16"/>
      <c r="F267" s="16"/>
      <c r="G267" s="16"/>
    </row>
    <row r="268" spans="1:7" ht="30.6" customHeight="1" thickBot="1" x14ac:dyDescent="0.25">
      <c r="A268" s="5" t="s">
        <v>639</v>
      </c>
      <c r="B268" s="18" t="s">
        <v>640</v>
      </c>
      <c r="C268" s="18" t="s">
        <v>641</v>
      </c>
      <c r="D268" s="19" t="s">
        <v>642</v>
      </c>
      <c r="E268" s="20"/>
      <c r="F268" s="21">
        <f>ROUND(233*(1+G2/100),2)</f>
        <v>233</v>
      </c>
      <c r="G268" s="20"/>
    </row>
    <row r="269" spans="1:7" ht="113.85" customHeight="1" thickBot="1" x14ac:dyDescent="0.25">
      <c r="A269" s="20"/>
      <c r="B269" s="20"/>
      <c r="C269" s="20"/>
      <c r="D269" s="44" t="s">
        <v>643</v>
      </c>
      <c r="E269" s="44"/>
      <c r="F269" s="44"/>
      <c r="G269" s="44"/>
    </row>
    <row r="270" spans="1:7" ht="15.4" customHeight="1" thickBot="1" x14ac:dyDescent="0.25">
      <c r="A270" s="5" t="s">
        <v>644</v>
      </c>
      <c r="B270" s="18" t="s">
        <v>645</v>
      </c>
      <c r="C270" s="18" t="s">
        <v>646</v>
      </c>
      <c r="D270" s="19" t="s">
        <v>647</v>
      </c>
      <c r="E270" s="20"/>
      <c r="F270" s="21">
        <f>ROUND(22.65*(1+G2/100),2)</f>
        <v>22.65</v>
      </c>
      <c r="G270" s="20"/>
    </row>
    <row r="271" spans="1:7" ht="49.15" customHeight="1" thickBot="1" x14ac:dyDescent="0.25">
      <c r="A271" s="20"/>
      <c r="B271" s="20"/>
      <c r="C271" s="20"/>
      <c r="D271" s="44" t="s">
        <v>648</v>
      </c>
      <c r="E271" s="44"/>
      <c r="F271" s="44"/>
      <c r="G271" s="44"/>
    </row>
    <row r="272" spans="1:7" ht="15.4" customHeight="1" thickBot="1" x14ac:dyDescent="0.25">
      <c r="A272" s="5" t="s">
        <v>649</v>
      </c>
      <c r="B272" s="18" t="s">
        <v>650</v>
      </c>
      <c r="C272" s="18" t="s">
        <v>651</v>
      </c>
      <c r="D272" s="19" t="s">
        <v>652</v>
      </c>
      <c r="E272" s="20"/>
      <c r="F272" s="21">
        <f>ROUND(37.25*(1+G2/100),2)</f>
        <v>37.25</v>
      </c>
      <c r="G272" s="20"/>
    </row>
    <row r="273" spans="1:7" ht="39.75" customHeight="1" thickBot="1" x14ac:dyDescent="0.25">
      <c r="A273" s="20"/>
      <c r="B273" s="20"/>
      <c r="C273" s="20"/>
      <c r="D273" s="44" t="s">
        <v>653</v>
      </c>
      <c r="E273" s="44"/>
      <c r="F273" s="44"/>
      <c r="G273" s="44"/>
    </row>
    <row r="274" spans="1:7" ht="15.4" customHeight="1" thickBot="1" x14ac:dyDescent="0.25">
      <c r="A274" s="22"/>
      <c r="B274" s="22"/>
      <c r="C274" s="22"/>
      <c r="D274" s="23" t="s">
        <v>654</v>
      </c>
      <c r="E274" s="24"/>
      <c r="F274" s="24"/>
      <c r="G274" s="24"/>
    </row>
    <row r="275" spans="1:7" ht="41.25" customHeight="1" thickBot="1" x14ac:dyDescent="0.25">
      <c r="A275" s="25" t="s">
        <v>655</v>
      </c>
      <c r="B275" s="25" t="s">
        <v>656</v>
      </c>
      <c r="C275" s="26"/>
      <c r="D275" s="27" t="s">
        <v>657</v>
      </c>
      <c r="E275" s="26"/>
      <c r="F275" s="26"/>
      <c r="G275" s="26"/>
    </row>
    <row r="276" spans="1:7" ht="30.6" customHeight="1" thickBot="1" x14ac:dyDescent="0.25">
      <c r="A276" s="5" t="s">
        <v>658</v>
      </c>
      <c r="B276" s="18" t="s">
        <v>659</v>
      </c>
      <c r="C276" s="18" t="s">
        <v>660</v>
      </c>
      <c r="D276" s="19" t="s">
        <v>661</v>
      </c>
      <c r="E276" s="20"/>
      <c r="F276" s="21">
        <f>ROUND(169*(1+G2/100),2)</f>
        <v>169</v>
      </c>
      <c r="G276" s="20"/>
    </row>
    <row r="277" spans="1:7" ht="113.85" customHeight="1" thickBot="1" x14ac:dyDescent="0.25">
      <c r="A277" s="20"/>
      <c r="B277" s="20"/>
      <c r="C277" s="20"/>
      <c r="D277" s="44" t="s">
        <v>662</v>
      </c>
      <c r="E277" s="44"/>
      <c r="F277" s="44"/>
      <c r="G277" s="44"/>
    </row>
    <row r="278" spans="1:7" ht="15.4" customHeight="1" thickBot="1" x14ac:dyDescent="0.25">
      <c r="A278" s="5" t="s">
        <v>663</v>
      </c>
      <c r="B278" s="18" t="s">
        <v>664</v>
      </c>
      <c r="C278" s="18" t="s">
        <v>665</v>
      </c>
      <c r="D278" s="19" t="s">
        <v>666</v>
      </c>
      <c r="E278" s="20"/>
      <c r="F278" s="21">
        <f>ROUND(22.65*(1+G2/100),2)</f>
        <v>22.65</v>
      </c>
      <c r="G278" s="20"/>
    </row>
    <row r="279" spans="1:7" ht="49.15" customHeight="1" thickBot="1" x14ac:dyDescent="0.25">
      <c r="A279" s="20"/>
      <c r="B279" s="20"/>
      <c r="C279" s="20"/>
      <c r="D279" s="44" t="s">
        <v>667</v>
      </c>
      <c r="E279" s="44"/>
      <c r="F279" s="44"/>
      <c r="G279" s="44"/>
    </row>
    <row r="280" spans="1:7" ht="15.4" customHeight="1" thickBot="1" x14ac:dyDescent="0.25">
      <c r="A280" s="5" t="s">
        <v>668</v>
      </c>
      <c r="B280" s="18" t="s">
        <v>669</v>
      </c>
      <c r="C280" s="18" t="s">
        <v>670</v>
      </c>
      <c r="D280" s="19" t="s">
        <v>671</v>
      </c>
      <c r="E280" s="20"/>
      <c r="F280" s="21">
        <f>ROUND(37.25*(1+G2/100),2)</f>
        <v>37.25</v>
      </c>
      <c r="G280" s="20"/>
    </row>
    <row r="281" spans="1:7" ht="39.75" customHeight="1" thickBot="1" x14ac:dyDescent="0.25">
      <c r="A281" s="20"/>
      <c r="B281" s="20"/>
      <c r="C281" s="20"/>
      <c r="D281" s="44" t="s">
        <v>672</v>
      </c>
      <c r="E281" s="44"/>
      <c r="F281" s="44"/>
      <c r="G281" s="44"/>
    </row>
    <row r="282" spans="1:7" ht="15.4" customHeight="1" thickBot="1" x14ac:dyDescent="0.25">
      <c r="A282" s="22"/>
      <c r="B282" s="22"/>
      <c r="C282" s="22"/>
      <c r="D282" s="23" t="s">
        <v>673</v>
      </c>
      <c r="E282" s="24"/>
      <c r="F282" s="24"/>
      <c r="G282" s="24"/>
    </row>
    <row r="283" spans="1:7" ht="50.85" customHeight="1" thickBot="1" x14ac:dyDescent="0.25">
      <c r="A283" s="25" t="s">
        <v>674</v>
      </c>
      <c r="B283" s="25" t="s">
        <v>675</v>
      </c>
      <c r="C283" s="26"/>
      <c r="D283" s="27" t="s">
        <v>676</v>
      </c>
      <c r="E283" s="26"/>
      <c r="F283" s="26"/>
      <c r="G283" s="26"/>
    </row>
    <row r="284" spans="1:7" ht="30.6" customHeight="1" thickBot="1" x14ac:dyDescent="0.25">
      <c r="A284" s="5" t="s">
        <v>677</v>
      </c>
      <c r="B284" s="18" t="s">
        <v>678</v>
      </c>
      <c r="C284" s="18" t="s">
        <v>679</v>
      </c>
      <c r="D284" s="19" t="s">
        <v>680</v>
      </c>
      <c r="E284" s="20"/>
      <c r="F284" s="21">
        <f>ROUND(148*(1+G2/100),2)</f>
        <v>148</v>
      </c>
      <c r="G284" s="20"/>
    </row>
    <row r="285" spans="1:7" ht="95.25" customHeight="1" thickBot="1" x14ac:dyDescent="0.25">
      <c r="A285" s="20"/>
      <c r="B285" s="20"/>
      <c r="C285" s="20"/>
      <c r="D285" s="44" t="s">
        <v>681</v>
      </c>
      <c r="E285" s="44"/>
      <c r="F285" s="44"/>
      <c r="G285" s="44"/>
    </row>
    <row r="286" spans="1:7" ht="15.4" customHeight="1" thickBot="1" x14ac:dyDescent="0.25">
      <c r="A286" s="5" t="s">
        <v>682</v>
      </c>
      <c r="B286" s="18" t="s">
        <v>683</v>
      </c>
      <c r="C286" s="18" t="s">
        <v>684</v>
      </c>
      <c r="D286" s="19" t="s">
        <v>685</v>
      </c>
      <c r="E286" s="20"/>
      <c r="F286" s="21">
        <f>ROUND(22.65*(1+G2/100),2)</f>
        <v>22.65</v>
      </c>
      <c r="G286" s="20"/>
    </row>
    <row r="287" spans="1:7" ht="49.15" customHeight="1" thickBot="1" x14ac:dyDescent="0.25">
      <c r="A287" s="20"/>
      <c r="B287" s="20"/>
      <c r="C287" s="20"/>
      <c r="D287" s="44" t="s">
        <v>686</v>
      </c>
      <c r="E287" s="44"/>
      <c r="F287" s="44"/>
      <c r="G287" s="44"/>
    </row>
    <row r="288" spans="1:7" ht="15.4" customHeight="1" thickBot="1" x14ac:dyDescent="0.25">
      <c r="A288" s="5" t="s">
        <v>687</v>
      </c>
      <c r="B288" s="18" t="s">
        <v>688</v>
      </c>
      <c r="C288" s="18" t="s">
        <v>689</v>
      </c>
      <c r="D288" s="19" t="s">
        <v>690</v>
      </c>
      <c r="E288" s="20"/>
      <c r="F288" s="21">
        <f>ROUND(37.25*(1+G2/100),2)</f>
        <v>37.25</v>
      </c>
      <c r="G288" s="20"/>
    </row>
    <row r="289" spans="1:7" ht="39.75" customHeight="1" thickBot="1" x14ac:dyDescent="0.25">
      <c r="A289" s="20"/>
      <c r="B289" s="20"/>
      <c r="C289" s="20"/>
      <c r="D289" s="44" t="s">
        <v>691</v>
      </c>
      <c r="E289" s="44"/>
      <c r="F289" s="44"/>
      <c r="G289" s="44"/>
    </row>
    <row r="290" spans="1:7" ht="15.4" customHeight="1" thickBot="1" x14ac:dyDescent="0.25">
      <c r="A290" s="22"/>
      <c r="B290" s="22"/>
      <c r="C290" s="22"/>
      <c r="D290" s="23" t="s">
        <v>692</v>
      </c>
      <c r="E290" s="24"/>
      <c r="F290" s="24"/>
      <c r="G290" s="24"/>
    </row>
    <row r="291" spans="1:7" ht="50.85" customHeight="1" thickBot="1" x14ac:dyDescent="0.25">
      <c r="A291" s="25" t="s">
        <v>693</v>
      </c>
      <c r="B291" s="25" t="s">
        <v>694</v>
      </c>
      <c r="C291" s="26"/>
      <c r="D291" s="27" t="s">
        <v>695</v>
      </c>
      <c r="E291" s="26"/>
      <c r="F291" s="26"/>
      <c r="G291" s="26"/>
    </row>
    <row r="292" spans="1:7" ht="30.6" customHeight="1" thickBot="1" x14ac:dyDescent="0.25">
      <c r="A292" s="5" t="s">
        <v>696</v>
      </c>
      <c r="B292" s="18" t="s">
        <v>697</v>
      </c>
      <c r="C292" s="18" t="s">
        <v>698</v>
      </c>
      <c r="D292" s="19" t="s">
        <v>699</v>
      </c>
      <c r="E292" s="20"/>
      <c r="F292" s="21">
        <f>ROUND(248*(1+G2/100),2)</f>
        <v>248</v>
      </c>
      <c r="G292" s="20"/>
    </row>
    <row r="293" spans="1:7" ht="113.85" customHeight="1" thickBot="1" x14ac:dyDescent="0.25">
      <c r="A293" s="20"/>
      <c r="B293" s="20"/>
      <c r="C293" s="20"/>
      <c r="D293" s="44" t="s">
        <v>700</v>
      </c>
      <c r="E293" s="44"/>
      <c r="F293" s="44"/>
      <c r="G293" s="44"/>
    </row>
    <row r="294" spans="1:7" ht="15.4" customHeight="1" thickBot="1" x14ac:dyDescent="0.25">
      <c r="A294" s="5" t="s">
        <v>701</v>
      </c>
      <c r="B294" s="18" t="s">
        <v>702</v>
      </c>
      <c r="C294" s="18" t="s">
        <v>703</v>
      </c>
      <c r="D294" s="19" t="s">
        <v>704</v>
      </c>
      <c r="E294" s="20"/>
      <c r="F294" s="21">
        <f>ROUND(22.65*(1+G2/100),2)</f>
        <v>22.65</v>
      </c>
      <c r="G294" s="20"/>
    </row>
    <row r="295" spans="1:7" ht="49.15" customHeight="1" thickBot="1" x14ac:dyDescent="0.25">
      <c r="A295" s="20"/>
      <c r="B295" s="20"/>
      <c r="C295" s="20"/>
      <c r="D295" s="44" t="s">
        <v>705</v>
      </c>
      <c r="E295" s="44"/>
      <c r="F295" s="44"/>
      <c r="G295" s="44"/>
    </row>
    <row r="296" spans="1:7" ht="15.4" customHeight="1" thickBot="1" x14ac:dyDescent="0.25">
      <c r="A296" s="5" t="s">
        <v>706</v>
      </c>
      <c r="B296" s="18" t="s">
        <v>707</v>
      </c>
      <c r="C296" s="18" t="s">
        <v>708</v>
      </c>
      <c r="D296" s="19" t="s">
        <v>709</v>
      </c>
      <c r="E296" s="20"/>
      <c r="F296" s="21">
        <f>ROUND(37.25*(1+G2/100),2)</f>
        <v>37.25</v>
      </c>
      <c r="G296" s="20"/>
    </row>
    <row r="297" spans="1:7" ht="39.75" customHeight="1" thickBot="1" x14ac:dyDescent="0.25">
      <c r="A297" s="20"/>
      <c r="B297" s="20"/>
      <c r="C297" s="20"/>
      <c r="D297" s="44" t="s">
        <v>710</v>
      </c>
      <c r="E297" s="44"/>
      <c r="F297" s="44"/>
      <c r="G297" s="44"/>
    </row>
    <row r="298" spans="1:7" ht="15.4" customHeight="1" thickBot="1" x14ac:dyDescent="0.25">
      <c r="A298" s="22"/>
      <c r="B298" s="22"/>
      <c r="C298" s="22"/>
      <c r="D298" s="23" t="s">
        <v>711</v>
      </c>
      <c r="E298" s="24"/>
      <c r="F298" s="24"/>
      <c r="G298" s="24"/>
    </row>
    <row r="299" spans="1:7" ht="15.4" customHeight="1" thickBot="1" x14ac:dyDescent="0.25">
      <c r="A299" s="28"/>
      <c r="B299" s="28"/>
      <c r="C299" s="28"/>
      <c r="D299" s="29" t="s">
        <v>712</v>
      </c>
      <c r="E299" s="30"/>
      <c r="F299" s="30"/>
      <c r="G299" s="30"/>
    </row>
    <row r="300" spans="1:7" ht="15.4" customHeight="1" thickBot="1" x14ac:dyDescent="0.25">
      <c r="A300" s="31" t="s">
        <v>713</v>
      </c>
      <c r="B300" s="31" t="s">
        <v>714</v>
      </c>
      <c r="C300" s="32"/>
      <c r="D300" s="33" t="s">
        <v>715</v>
      </c>
      <c r="E300" s="32"/>
      <c r="F300" s="32"/>
      <c r="G300" s="32"/>
    </row>
    <row r="301" spans="1:7" ht="31.7" customHeight="1" thickBot="1" x14ac:dyDescent="0.25">
      <c r="A301" s="15" t="s">
        <v>716</v>
      </c>
      <c r="B301" s="15" t="s">
        <v>717</v>
      </c>
      <c r="C301" s="16"/>
      <c r="D301" s="17" t="s">
        <v>718</v>
      </c>
      <c r="E301" s="16"/>
      <c r="F301" s="16"/>
      <c r="G301" s="16"/>
    </row>
    <row r="302" spans="1:7" ht="21.4" customHeight="1" thickBot="1" x14ac:dyDescent="0.25">
      <c r="A302" s="5" t="s">
        <v>719</v>
      </c>
      <c r="B302" s="18" t="s">
        <v>720</v>
      </c>
      <c r="C302" s="18" t="s">
        <v>721</v>
      </c>
      <c r="D302" s="19" t="s">
        <v>722</v>
      </c>
      <c r="E302" s="20"/>
      <c r="F302" s="21">
        <f>ROUND(34.9*(1+G2/100),2)</f>
        <v>34.9</v>
      </c>
      <c r="G302" s="20"/>
    </row>
    <row r="303" spans="1:7" ht="187.7" customHeight="1" thickBot="1" x14ac:dyDescent="0.25">
      <c r="A303" s="20"/>
      <c r="B303" s="20"/>
      <c r="C303" s="20"/>
      <c r="D303" s="44" t="s">
        <v>723</v>
      </c>
      <c r="E303" s="44"/>
      <c r="F303" s="44"/>
      <c r="G303" s="44"/>
    </row>
    <row r="304" spans="1:7" ht="15.4" customHeight="1" thickBot="1" x14ac:dyDescent="0.25">
      <c r="A304" s="22"/>
      <c r="B304" s="22"/>
      <c r="C304" s="22"/>
      <c r="D304" s="23" t="s">
        <v>724</v>
      </c>
      <c r="E304" s="24"/>
      <c r="F304" s="24"/>
      <c r="G304" s="24"/>
    </row>
    <row r="305" spans="1:7" ht="31.7" customHeight="1" thickBot="1" x14ac:dyDescent="0.25">
      <c r="A305" s="25" t="s">
        <v>725</v>
      </c>
      <c r="B305" s="25" t="s">
        <v>726</v>
      </c>
      <c r="C305" s="26"/>
      <c r="D305" s="27" t="s">
        <v>727</v>
      </c>
      <c r="E305" s="26"/>
      <c r="F305" s="26"/>
      <c r="G305" s="26"/>
    </row>
    <row r="306" spans="1:7" ht="21.4" customHeight="1" thickBot="1" x14ac:dyDescent="0.25">
      <c r="A306" s="5" t="s">
        <v>728</v>
      </c>
      <c r="B306" s="18" t="s">
        <v>729</v>
      </c>
      <c r="C306" s="18" t="s">
        <v>730</v>
      </c>
      <c r="D306" s="19" t="s">
        <v>731</v>
      </c>
      <c r="E306" s="20"/>
      <c r="F306" s="21">
        <f>ROUND(36.9*(1+G2/100),2)</f>
        <v>36.9</v>
      </c>
      <c r="G306" s="20"/>
    </row>
    <row r="307" spans="1:7" ht="187.7" customHeight="1" thickBot="1" x14ac:dyDescent="0.25">
      <c r="A307" s="20"/>
      <c r="B307" s="20"/>
      <c r="C307" s="20"/>
      <c r="D307" s="44" t="s">
        <v>732</v>
      </c>
      <c r="E307" s="44"/>
      <c r="F307" s="44"/>
      <c r="G307" s="44"/>
    </row>
    <row r="308" spans="1:7" ht="15.4" customHeight="1" thickBot="1" x14ac:dyDescent="0.25">
      <c r="A308" s="22"/>
      <c r="B308" s="22"/>
      <c r="C308" s="22"/>
      <c r="D308" s="23" t="s">
        <v>733</v>
      </c>
      <c r="E308" s="24"/>
      <c r="F308" s="24"/>
      <c r="G308" s="24"/>
    </row>
    <row r="309" spans="1:7" ht="31.7" customHeight="1" thickBot="1" x14ac:dyDescent="0.25">
      <c r="A309" s="25" t="s">
        <v>734</v>
      </c>
      <c r="B309" s="25" t="s">
        <v>735</v>
      </c>
      <c r="C309" s="26"/>
      <c r="D309" s="27" t="s">
        <v>736</v>
      </c>
      <c r="E309" s="26"/>
      <c r="F309" s="26"/>
      <c r="G309" s="26"/>
    </row>
    <row r="310" spans="1:7" ht="21.4" customHeight="1" thickBot="1" x14ac:dyDescent="0.25">
      <c r="A310" s="5" t="s">
        <v>737</v>
      </c>
      <c r="B310" s="18" t="s">
        <v>738</v>
      </c>
      <c r="C310" s="18" t="s">
        <v>739</v>
      </c>
      <c r="D310" s="19" t="s">
        <v>740</v>
      </c>
      <c r="E310" s="20"/>
      <c r="F310" s="21">
        <f>ROUND(49.29*(1+G2/100),2)</f>
        <v>49.29</v>
      </c>
      <c r="G310" s="20"/>
    </row>
    <row r="311" spans="1:7" ht="150.75" customHeight="1" thickBot="1" x14ac:dyDescent="0.25">
      <c r="A311" s="20"/>
      <c r="B311" s="20"/>
      <c r="C311" s="20"/>
      <c r="D311" s="44" t="s">
        <v>741</v>
      </c>
      <c r="E311" s="44"/>
      <c r="F311" s="44"/>
      <c r="G311" s="44"/>
    </row>
    <row r="312" spans="1:7" ht="15.4" customHeight="1" thickBot="1" x14ac:dyDescent="0.25">
      <c r="A312" s="22"/>
      <c r="B312" s="22"/>
      <c r="C312" s="22"/>
      <c r="D312" s="23" t="s">
        <v>742</v>
      </c>
      <c r="E312" s="24"/>
      <c r="F312" s="24"/>
      <c r="G312" s="24"/>
    </row>
    <row r="313" spans="1:7" ht="15.4" customHeight="1" thickBot="1" x14ac:dyDescent="0.25">
      <c r="A313" s="28"/>
      <c r="B313" s="28"/>
      <c r="C313" s="28"/>
      <c r="D313" s="29" t="s">
        <v>743</v>
      </c>
      <c r="E313" s="30"/>
      <c r="F313" s="30"/>
      <c r="G313" s="30"/>
    </row>
    <row r="314" spans="1:7" ht="15.4" customHeight="1" thickBot="1" x14ac:dyDescent="0.25">
      <c r="A314" s="31" t="s">
        <v>744</v>
      </c>
      <c r="B314" s="31" t="s">
        <v>745</v>
      </c>
      <c r="C314" s="32"/>
      <c r="D314" s="33" t="s">
        <v>746</v>
      </c>
      <c r="E314" s="32"/>
      <c r="F314" s="32"/>
      <c r="G314" s="32"/>
    </row>
    <row r="315" spans="1:7" ht="31.7" customHeight="1" thickBot="1" x14ac:dyDescent="0.25">
      <c r="A315" s="15" t="s">
        <v>747</v>
      </c>
      <c r="B315" s="15" t="s">
        <v>748</v>
      </c>
      <c r="C315" s="16"/>
      <c r="D315" s="17" t="s">
        <v>749</v>
      </c>
      <c r="E315" s="16"/>
      <c r="F315" s="16"/>
      <c r="G315" s="16"/>
    </row>
    <row r="316" spans="1:7" ht="21.4" customHeight="1" thickBot="1" x14ac:dyDescent="0.25">
      <c r="A316" s="5" t="s">
        <v>750</v>
      </c>
      <c r="B316" s="18" t="s">
        <v>751</v>
      </c>
      <c r="C316" s="18" t="s">
        <v>752</v>
      </c>
      <c r="D316" s="19" t="s">
        <v>753</v>
      </c>
      <c r="E316" s="20"/>
      <c r="F316" s="21">
        <f>ROUND(10*(1+G2/100),2)</f>
        <v>10</v>
      </c>
      <c r="G316" s="20"/>
    </row>
    <row r="317" spans="1:7" ht="150.75" customHeight="1" thickBot="1" x14ac:dyDescent="0.25">
      <c r="A317" s="20"/>
      <c r="B317" s="20"/>
      <c r="C317" s="20"/>
      <c r="D317" s="44" t="s">
        <v>754</v>
      </c>
      <c r="E317" s="44"/>
      <c r="F317" s="44"/>
      <c r="G317" s="44"/>
    </row>
    <row r="318" spans="1:7" ht="15.4" customHeight="1" thickBot="1" x14ac:dyDescent="0.25">
      <c r="A318" s="22"/>
      <c r="B318" s="22"/>
      <c r="C318" s="22"/>
      <c r="D318" s="23" t="s">
        <v>755</v>
      </c>
      <c r="E318" s="24"/>
      <c r="F318" s="24"/>
      <c r="G318" s="24"/>
    </row>
    <row r="319" spans="1:7" ht="31.7" customHeight="1" thickBot="1" x14ac:dyDescent="0.25">
      <c r="A319" s="25" t="s">
        <v>756</v>
      </c>
      <c r="B319" s="25" t="s">
        <v>757</v>
      </c>
      <c r="C319" s="26"/>
      <c r="D319" s="27" t="s">
        <v>758</v>
      </c>
      <c r="E319" s="26"/>
      <c r="F319" s="26"/>
      <c r="G319" s="26"/>
    </row>
    <row r="320" spans="1:7" ht="21.4" customHeight="1" thickBot="1" x14ac:dyDescent="0.25">
      <c r="A320" s="5" t="s">
        <v>759</v>
      </c>
      <c r="B320" s="18" t="s">
        <v>760</v>
      </c>
      <c r="C320" s="18" t="s">
        <v>761</v>
      </c>
      <c r="D320" s="19" t="s">
        <v>762</v>
      </c>
      <c r="E320" s="20"/>
      <c r="F320" s="21">
        <f>ROUND(12*(1+G2/100),2)</f>
        <v>12</v>
      </c>
      <c r="G320" s="20"/>
    </row>
    <row r="321" spans="1:7" ht="159.94999999999999" customHeight="1" thickBot="1" x14ac:dyDescent="0.25">
      <c r="A321" s="20"/>
      <c r="B321" s="20"/>
      <c r="C321" s="20"/>
      <c r="D321" s="44" t="s">
        <v>763</v>
      </c>
      <c r="E321" s="44"/>
      <c r="F321" s="44"/>
      <c r="G321" s="44"/>
    </row>
    <row r="322" spans="1:7" ht="15.4" customHeight="1" thickBot="1" x14ac:dyDescent="0.25">
      <c r="A322" s="22"/>
      <c r="B322" s="22"/>
      <c r="C322" s="22"/>
      <c r="D322" s="23" t="s">
        <v>764</v>
      </c>
      <c r="E322" s="24"/>
      <c r="F322" s="24"/>
      <c r="G322" s="24"/>
    </row>
    <row r="323" spans="1:7" ht="31.7" customHeight="1" thickBot="1" x14ac:dyDescent="0.25">
      <c r="A323" s="25" t="s">
        <v>765</v>
      </c>
      <c r="B323" s="25" t="s">
        <v>766</v>
      </c>
      <c r="C323" s="26"/>
      <c r="D323" s="27" t="s">
        <v>767</v>
      </c>
      <c r="E323" s="26"/>
      <c r="F323" s="26"/>
      <c r="G323" s="26"/>
    </row>
    <row r="324" spans="1:7" ht="21.4" customHeight="1" thickBot="1" x14ac:dyDescent="0.25">
      <c r="A324" s="5" t="s">
        <v>768</v>
      </c>
      <c r="B324" s="18" t="s">
        <v>769</v>
      </c>
      <c r="C324" s="18" t="s">
        <v>770</v>
      </c>
      <c r="D324" s="19" t="s">
        <v>771</v>
      </c>
      <c r="E324" s="20"/>
      <c r="F324" s="21">
        <f>ROUND(18*(1+G2/100),2)</f>
        <v>18</v>
      </c>
      <c r="G324" s="20"/>
    </row>
    <row r="325" spans="1:7" ht="123" customHeight="1" thickBot="1" x14ac:dyDescent="0.25">
      <c r="A325" s="20"/>
      <c r="B325" s="20"/>
      <c r="C325" s="20"/>
      <c r="D325" s="44" t="s">
        <v>772</v>
      </c>
      <c r="E325" s="44"/>
      <c r="F325" s="44"/>
      <c r="G325" s="44"/>
    </row>
    <row r="326" spans="1:7" ht="15.4" customHeight="1" thickBot="1" x14ac:dyDescent="0.25">
      <c r="A326" s="22"/>
      <c r="B326" s="22"/>
      <c r="C326" s="22"/>
      <c r="D326" s="23" t="s">
        <v>773</v>
      </c>
      <c r="E326" s="24"/>
      <c r="F326" s="24"/>
      <c r="G326" s="24"/>
    </row>
    <row r="327" spans="1:7" ht="15.4" customHeight="1" thickBot="1" x14ac:dyDescent="0.25">
      <c r="A327" s="28"/>
      <c r="B327" s="28"/>
      <c r="C327" s="28"/>
      <c r="D327" s="29" t="s">
        <v>774</v>
      </c>
      <c r="E327" s="30"/>
      <c r="F327" s="30"/>
      <c r="G327" s="30"/>
    </row>
    <row r="328" spans="1:7" ht="15.4" customHeight="1" thickBot="1" x14ac:dyDescent="0.25">
      <c r="A328" s="31" t="s">
        <v>775</v>
      </c>
      <c r="B328" s="31" t="s">
        <v>776</v>
      </c>
      <c r="C328" s="32"/>
      <c r="D328" s="33" t="s">
        <v>777</v>
      </c>
      <c r="E328" s="32"/>
      <c r="F328" s="32"/>
      <c r="G328" s="32"/>
    </row>
    <row r="329" spans="1:7" ht="31.7" customHeight="1" thickBot="1" x14ac:dyDescent="0.25">
      <c r="A329" s="15" t="s">
        <v>778</v>
      </c>
      <c r="B329" s="15" t="s">
        <v>779</v>
      </c>
      <c r="C329" s="16"/>
      <c r="D329" s="17" t="s">
        <v>780</v>
      </c>
      <c r="E329" s="16"/>
      <c r="F329" s="16"/>
      <c r="G329" s="16"/>
    </row>
    <row r="330" spans="1:7" ht="15.4" customHeight="1" thickBot="1" x14ac:dyDescent="0.25">
      <c r="A330" s="5" t="s">
        <v>781</v>
      </c>
      <c r="B330" s="18" t="s">
        <v>782</v>
      </c>
      <c r="C330" s="18" t="s">
        <v>783</v>
      </c>
      <c r="D330" s="19" t="s">
        <v>784</v>
      </c>
      <c r="E330" s="20"/>
      <c r="F330" s="21">
        <f>ROUND(24.46*(1+G2/100),2)</f>
        <v>24.46</v>
      </c>
      <c r="G330" s="20"/>
    </row>
    <row r="331" spans="1:7" ht="252.4" customHeight="1" thickBot="1" x14ac:dyDescent="0.25">
      <c r="A331" s="20"/>
      <c r="B331" s="20"/>
      <c r="C331" s="20"/>
      <c r="D331" s="44" t="s">
        <v>785</v>
      </c>
      <c r="E331" s="44"/>
      <c r="F331" s="44"/>
      <c r="G331" s="44"/>
    </row>
    <row r="332" spans="1:7" ht="15.4" customHeight="1" thickBot="1" x14ac:dyDescent="0.25">
      <c r="A332" s="22"/>
      <c r="B332" s="22"/>
      <c r="C332" s="22"/>
      <c r="D332" s="23" t="s">
        <v>786</v>
      </c>
      <c r="E332" s="24"/>
      <c r="F332" s="24"/>
      <c r="G332" s="24"/>
    </row>
    <row r="333" spans="1:7" ht="31.7" customHeight="1" thickBot="1" x14ac:dyDescent="0.25">
      <c r="A333" s="25" t="s">
        <v>787</v>
      </c>
      <c r="B333" s="25" t="s">
        <v>788</v>
      </c>
      <c r="C333" s="26"/>
      <c r="D333" s="27" t="s">
        <v>789</v>
      </c>
      <c r="E333" s="26"/>
      <c r="F333" s="26"/>
      <c r="G333" s="26"/>
    </row>
    <row r="334" spans="1:7" ht="15.4" customHeight="1" thickBot="1" x14ac:dyDescent="0.25">
      <c r="A334" s="5" t="s">
        <v>790</v>
      </c>
      <c r="B334" s="18" t="s">
        <v>791</v>
      </c>
      <c r="C334" s="18" t="s">
        <v>792</v>
      </c>
      <c r="D334" s="19" t="s">
        <v>793</v>
      </c>
      <c r="E334" s="20"/>
      <c r="F334" s="21">
        <f>ROUND(28.3*(1+G2/100),2)</f>
        <v>28.3</v>
      </c>
      <c r="G334" s="20"/>
    </row>
    <row r="335" spans="1:7" ht="252.4" customHeight="1" thickBot="1" x14ac:dyDescent="0.25">
      <c r="A335" s="20"/>
      <c r="B335" s="20"/>
      <c r="C335" s="20"/>
      <c r="D335" s="44" t="s">
        <v>794</v>
      </c>
      <c r="E335" s="44"/>
      <c r="F335" s="44"/>
      <c r="G335" s="44"/>
    </row>
    <row r="336" spans="1:7" ht="15.4" customHeight="1" thickBot="1" x14ac:dyDescent="0.25">
      <c r="A336" s="22"/>
      <c r="B336" s="22"/>
      <c r="C336" s="22"/>
      <c r="D336" s="23" t="s">
        <v>795</v>
      </c>
      <c r="E336" s="24"/>
      <c r="F336" s="24"/>
      <c r="G336" s="24"/>
    </row>
    <row r="337" spans="1:7" ht="22.15" customHeight="1" thickBot="1" x14ac:dyDescent="0.25">
      <c r="A337" s="25" t="s">
        <v>796</v>
      </c>
      <c r="B337" s="25" t="s">
        <v>797</v>
      </c>
      <c r="C337" s="26"/>
      <c r="D337" s="27" t="s">
        <v>798</v>
      </c>
      <c r="E337" s="26"/>
      <c r="F337" s="26"/>
      <c r="G337" s="26"/>
    </row>
    <row r="338" spans="1:7" ht="21.4" customHeight="1" thickBot="1" x14ac:dyDescent="0.25">
      <c r="A338" s="5" t="s">
        <v>799</v>
      </c>
      <c r="B338" s="18" t="s">
        <v>800</v>
      </c>
      <c r="C338" s="18" t="s">
        <v>801</v>
      </c>
      <c r="D338" s="19" t="s">
        <v>802</v>
      </c>
      <c r="E338" s="20"/>
      <c r="F338" s="21">
        <f>ROUND(40.69*(1+G2/100),2)</f>
        <v>40.69</v>
      </c>
      <c r="G338" s="20"/>
    </row>
    <row r="339" spans="1:7" ht="178.35" customHeight="1" thickBot="1" x14ac:dyDescent="0.25">
      <c r="A339" s="20"/>
      <c r="B339" s="20"/>
      <c r="C339" s="20"/>
      <c r="D339" s="44" t="s">
        <v>803</v>
      </c>
      <c r="E339" s="44"/>
      <c r="F339" s="44"/>
      <c r="G339" s="44"/>
    </row>
    <row r="340" spans="1:7" ht="15.4" customHeight="1" thickBot="1" x14ac:dyDescent="0.25">
      <c r="A340" s="22"/>
      <c r="B340" s="22"/>
      <c r="C340" s="22"/>
      <c r="D340" s="23" t="s">
        <v>804</v>
      </c>
      <c r="E340" s="24"/>
      <c r="F340" s="24"/>
      <c r="G340" s="24"/>
    </row>
    <row r="341" spans="1:7" ht="15.4" customHeight="1" thickBot="1" x14ac:dyDescent="0.25">
      <c r="A341" s="28"/>
      <c r="B341" s="28"/>
      <c r="C341" s="28"/>
      <c r="D341" s="29" t="s">
        <v>805</v>
      </c>
      <c r="E341" s="30"/>
      <c r="F341" s="30"/>
      <c r="G341" s="30"/>
    </row>
    <row r="342" spans="1:7" ht="15.4" customHeight="1" thickBot="1" x14ac:dyDescent="0.25">
      <c r="A342" s="31" t="s">
        <v>806</v>
      </c>
      <c r="B342" s="31" t="s">
        <v>807</v>
      </c>
      <c r="C342" s="32"/>
      <c r="D342" s="33" t="s">
        <v>808</v>
      </c>
      <c r="E342" s="32"/>
      <c r="F342" s="32"/>
      <c r="G342" s="32"/>
    </row>
    <row r="343" spans="1:7" ht="22.15" customHeight="1" thickBot="1" x14ac:dyDescent="0.25">
      <c r="A343" s="15" t="s">
        <v>809</v>
      </c>
      <c r="B343" s="15" t="s">
        <v>810</v>
      </c>
      <c r="C343" s="16"/>
      <c r="D343" s="17" t="s">
        <v>811</v>
      </c>
      <c r="E343" s="16"/>
      <c r="F343" s="16"/>
      <c r="G343" s="16"/>
    </row>
    <row r="344" spans="1:7" ht="21.4" customHeight="1" thickBot="1" x14ac:dyDescent="0.25">
      <c r="A344" s="5" t="s">
        <v>812</v>
      </c>
      <c r="B344" s="18" t="s">
        <v>813</v>
      </c>
      <c r="C344" s="18" t="s">
        <v>814</v>
      </c>
      <c r="D344" s="19" t="s">
        <v>815</v>
      </c>
      <c r="E344" s="20"/>
      <c r="F344" s="21">
        <f>ROUND(55.25*(1+G2/100),2)</f>
        <v>55.25</v>
      </c>
      <c r="G344" s="20"/>
    </row>
    <row r="345" spans="1:7" ht="95.25" customHeight="1" thickBot="1" x14ac:dyDescent="0.25">
      <c r="A345" s="20"/>
      <c r="B345" s="20"/>
      <c r="C345" s="20"/>
      <c r="D345" s="44" t="s">
        <v>816</v>
      </c>
      <c r="E345" s="44"/>
      <c r="F345" s="44"/>
      <c r="G345" s="44"/>
    </row>
    <row r="346" spans="1:7" ht="15.4" customHeight="1" thickBot="1" x14ac:dyDescent="0.25">
      <c r="A346" s="5" t="s">
        <v>817</v>
      </c>
      <c r="B346" s="18" t="s">
        <v>818</v>
      </c>
      <c r="C346" s="18" t="s">
        <v>819</v>
      </c>
      <c r="D346" s="19" t="s">
        <v>820</v>
      </c>
      <c r="E346" s="20"/>
      <c r="F346" s="21">
        <f>ROUND(16.95*(1+G2/100),2)</f>
        <v>16.95</v>
      </c>
      <c r="G346" s="20"/>
    </row>
    <row r="347" spans="1:7" ht="30.6" customHeight="1" thickBot="1" x14ac:dyDescent="0.25">
      <c r="A347" s="20"/>
      <c r="B347" s="20"/>
      <c r="C347" s="20"/>
      <c r="D347" s="44" t="s">
        <v>821</v>
      </c>
      <c r="E347" s="44"/>
      <c r="F347" s="44"/>
      <c r="G347" s="44"/>
    </row>
    <row r="348" spans="1:7" ht="15.4" customHeight="1" thickBot="1" x14ac:dyDescent="0.25">
      <c r="A348" s="5" t="s">
        <v>822</v>
      </c>
      <c r="B348" s="18" t="s">
        <v>823</v>
      </c>
      <c r="C348" s="18" t="s">
        <v>824</v>
      </c>
      <c r="D348" s="19" t="s">
        <v>825</v>
      </c>
      <c r="E348" s="20"/>
      <c r="F348" s="21">
        <f>ROUND(22.65*(1+G2/100),2)</f>
        <v>22.65</v>
      </c>
      <c r="G348" s="20"/>
    </row>
    <row r="349" spans="1:7" ht="49.15" customHeight="1" thickBot="1" x14ac:dyDescent="0.25">
      <c r="A349" s="20"/>
      <c r="B349" s="20"/>
      <c r="C349" s="20"/>
      <c r="D349" s="44" t="s">
        <v>826</v>
      </c>
      <c r="E349" s="44"/>
      <c r="F349" s="44"/>
      <c r="G349" s="44"/>
    </row>
    <row r="350" spans="1:7" ht="15.4" customHeight="1" thickBot="1" x14ac:dyDescent="0.25">
      <c r="A350" s="5" t="s">
        <v>827</v>
      </c>
      <c r="B350" s="18" t="s">
        <v>828</v>
      </c>
      <c r="C350" s="18" t="s">
        <v>829</v>
      </c>
      <c r="D350" s="19" t="s">
        <v>830</v>
      </c>
      <c r="E350" s="20"/>
      <c r="F350" s="21">
        <f>ROUND(37.25*(1+G2/100),2)</f>
        <v>37.25</v>
      </c>
      <c r="G350" s="20"/>
    </row>
    <row r="351" spans="1:7" ht="39.75" customHeight="1" thickBot="1" x14ac:dyDescent="0.25">
      <c r="A351" s="20"/>
      <c r="B351" s="20"/>
      <c r="C351" s="20"/>
      <c r="D351" s="44" t="s">
        <v>831</v>
      </c>
      <c r="E351" s="44"/>
      <c r="F351" s="44"/>
      <c r="G351" s="44"/>
    </row>
    <row r="352" spans="1:7" ht="15.4" customHeight="1" thickBot="1" x14ac:dyDescent="0.25">
      <c r="A352" s="22"/>
      <c r="B352" s="22"/>
      <c r="C352" s="22"/>
      <c r="D352" s="23" t="s">
        <v>832</v>
      </c>
      <c r="E352" s="24"/>
      <c r="F352" s="24"/>
      <c r="G352" s="24"/>
    </row>
    <row r="353" spans="1:7" ht="22.15" customHeight="1" thickBot="1" x14ac:dyDescent="0.25">
      <c r="A353" s="25" t="s">
        <v>833</v>
      </c>
      <c r="B353" s="25" t="s">
        <v>834</v>
      </c>
      <c r="C353" s="26"/>
      <c r="D353" s="27" t="s">
        <v>835</v>
      </c>
      <c r="E353" s="26"/>
      <c r="F353" s="26"/>
      <c r="G353" s="26"/>
    </row>
    <row r="354" spans="1:7" ht="21.4" customHeight="1" thickBot="1" x14ac:dyDescent="0.25">
      <c r="A354" s="5" t="s">
        <v>836</v>
      </c>
      <c r="B354" s="18" t="s">
        <v>837</v>
      </c>
      <c r="C354" s="18" t="s">
        <v>838</v>
      </c>
      <c r="D354" s="19" t="s">
        <v>839</v>
      </c>
      <c r="E354" s="20"/>
      <c r="F354" s="21">
        <f>ROUND(65.8*(1+G2/100),2)</f>
        <v>65.8</v>
      </c>
      <c r="G354" s="20"/>
    </row>
    <row r="355" spans="1:7" ht="95.25" customHeight="1" thickBot="1" x14ac:dyDescent="0.25">
      <c r="A355" s="20"/>
      <c r="B355" s="20"/>
      <c r="C355" s="20"/>
      <c r="D355" s="44" t="s">
        <v>840</v>
      </c>
      <c r="E355" s="44"/>
      <c r="F355" s="44"/>
      <c r="G355" s="44"/>
    </row>
    <row r="356" spans="1:7" ht="15.4" customHeight="1" thickBot="1" x14ac:dyDescent="0.25">
      <c r="A356" s="5" t="s">
        <v>841</v>
      </c>
      <c r="B356" s="18" t="s">
        <v>842</v>
      </c>
      <c r="C356" s="18" t="s">
        <v>843</v>
      </c>
      <c r="D356" s="19" t="s">
        <v>844</v>
      </c>
      <c r="E356" s="20"/>
      <c r="F356" s="21">
        <f>ROUND(16.95*(1+G2/100),2)</f>
        <v>16.95</v>
      </c>
      <c r="G356" s="20"/>
    </row>
    <row r="357" spans="1:7" ht="30.6" customHeight="1" thickBot="1" x14ac:dyDescent="0.25">
      <c r="A357" s="20"/>
      <c r="B357" s="20"/>
      <c r="C357" s="20"/>
      <c r="D357" s="44" t="s">
        <v>845</v>
      </c>
      <c r="E357" s="44"/>
      <c r="F357" s="44"/>
      <c r="G357" s="44"/>
    </row>
    <row r="358" spans="1:7" ht="15.4" customHeight="1" thickBot="1" x14ac:dyDescent="0.25">
      <c r="A358" s="5" t="s">
        <v>846</v>
      </c>
      <c r="B358" s="18" t="s">
        <v>847</v>
      </c>
      <c r="C358" s="18" t="s">
        <v>848</v>
      </c>
      <c r="D358" s="19" t="s">
        <v>849</v>
      </c>
      <c r="E358" s="20"/>
      <c r="F358" s="21">
        <f>ROUND(22.65*(1+G2/100),2)</f>
        <v>22.65</v>
      </c>
      <c r="G358" s="20"/>
    </row>
    <row r="359" spans="1:7" ht="49.15" customHeight="1" thickBot="1" x14ac:dyDescent="0.25">
      <c r="A359" s="20"/>
      <c r="B359" s="20"/>
      <c r="C359" s="20"/>
      <c r="D359" s="44" t="s">
        <v>850</v>
      </c>
      <c r="E359" s="44"/>
      <c r="F359" s="44"/>
      <c r="G359" s="44"/>
    </row>
    <row r="360" spans="1:7" ht="15.4" customHeight="1" thickBot="1" x14ac:dyDescent="0.25">
      <c r="A360" s="5" t="s">
        <v>851</v>
      </c>
      <c r="B360" s="18" t="s">
        <v>852</v>
      </c>
      <c r="C360" s="18" t="s">
        <v>853</v>
      </c>
      <c r="D360" s="19" t="s">
        <v>854</v>
      </c>
      <c r="E360" s="20"/>
      <c r="F360" s="21">
        <f>ROUND(37.25*(1+G2/100),2)</f>
        <v>37.25</v>
      </c>
      <c r="G360" s="20"/>
    </row>
    <row r="361" spans="1:7" ht="39.75" customHeight="1" thickBot="1" x14ac:dyDescent="0.25">
      <c r="A361" s="20"/>
      <c r="B361" s="20"/>
      <c r="C361" s="20"/>
      <c r="D361" s="44" t="s">
        <v>855</v>
      </c>
      <c r="E361" s="44"/>
      <c r="F361" s="44"/>
      <c r="G361" s="44"/>
    </row>
    <row r="362" spans="1:7" ht="15.4" customHeight="1" thickBot="1" x14ac:dyDescent="0.25">
      <c r="A362" s="22"/>
      <c r="B362" s="22"/>
      <c r="C362" s="22"/>
      <c r="D362" s="23" t="s">
        <v>856</v>
      </c>
      <c r="E362" s="24"/>
      <c r="F362" s="24"/>
      <c r="G362" s="24"/>
    </row>
    <row r="363" spans="1:7" ht="41.25" customHeight="1" thickBot="1" x14ac:dyDescent="0.25">
      <c r="A363" s="25" t="s">
        <v>857</v>
      </c>
      <c r="B363" s="25" t="s">
        <v>858</v>
      </c>
      <c r="C363" s="26"/>
      <c r="D363" s="27" t="s">
        <v>859</v>
      </c>
      <c r="E363" s="26"/>
      <c r="F363" s="26"/>
      <c r="G363" s="26"/>
    </row>
    <row r="364" spans="1:7" ht="21.4" customHeight="1" thickBot="1" x14ac:dyDescent="0.25">
      <c r="A364" s="5" t="s">
        <v>860</v>
      </c>
      <c r="B364" s="18" t="s">
        <v>861</v>
      </c>
      <c r="C364" s="18" t="s">
        <v>862</v>
      </c>
      <c r="D364" s="19" t="s">
        <v>863</v>
      </c>
      <c r="E364" s="20"/>
      <c r="F364" s="21">
        <f>ROUND(64.8*(1+G2/100),2)</f>
        <v>64.8</v>
      </c>
      <c r="G364" s="20"/>
    </row>
    <row r="365" spans="1:7" ht="123" customHeight="1" thickBot="1" x14ac:dyDescent="0.25">
      <c r="A365" s="20"/>
      <c r="B365" s="20"/>
      <c r="C365" s="20"/>
      <c r="D365" s="44" t="s">
        <v>864</v>
      </c>
      <c r="E365" s="44"/>
      <c r="F365" s="44"/>
      <c r="G365" s="44"/>
    </row>
    <row r="366" spans="1:7" ht="15.4" customHeight="1" thickBot="1" x14ac:dyDescent="0.25">
      <c r="A366" s="5" t="s">
        <v>865</v>
      </c>
      <c r="B366" s="18" t="s">
        <v>866</v>
      </c>
      <c r="C366" s="18" t="s">
        <v>867</v>
      </c>
      <c r="D366" s="19" t="s">
        <v>868</v>
      </c>
      <c r="E366" s="20"/>
      <c r="F366" s="21">
        <f>ROUND(16.95*(1+G2/100),2)</f>
        <v>16.95</v>
      </c>
      <c r="G366" s="20"/>
    </row>
    <row r="367" spans="1:7" ht="30.6" customHeight="1" thickBot="1" x14ac:dyDescent="0.25">
      <c r="A367" s="20"/>
      <c r="B367" s="20"/>
      <c r="C367" s="20"/>
      <c r="D367" s="44" t="s">
        <v>869</v>
      </c>
      <c r="E367" s="44"/>
      <c r="F367" s="44"/>
      <c r="G367" s="44"/>
    </row>
    <row r="368" spans="1:7" ht="15.4" customHeight="1" thickBot="1" x14ac:dyDescent="0.25">
      <c r="A368" s="5" t="s">
        <v>870</v>
      </c>
      <c r="B368" s="18" t="s">
        <v>871</v>
      </c>
      <c r="C368" s="18" t="s">
        <v>872</v>
      </c>
      <c r="D368" s="19" t="s">
        <v>873</v>
      </c>
      <c r="E368" s="20"/>
      <c r="F368" s="21">
        <f>ROUND(22.65*(1+G2/100),2)</f>
        <v>22.65</v>
      </c>
      <c r="G368" s="20"/>
    </row>
    <row r="369" spans="1:7" ht="49.15" customHeight="1" thickBot="1" x14ac:dyDescent="0.25">
      <c r="A369" s="20"/>
      <c r="B369" s="20"/>
      <c r="C369" s="20"/>
      <c r="D369" s="44" t="s">
        <v>874</v>
      </c>
      <c r="E369" s="44"/>
      <c r="F369" s="44"/>
      <c r="G369" s="44"/>
    </row>
    <row r="370" spans="1:7" ht="15.4" customHeight="1" thickBot="1" x14ac:dyDescent="0.25">
      <c r="A370" s="5" t="s">
        <v>875</v>
      </c>
      <c r="B370" s="18" t="s">
        <v>876</v>
      </c>
      <c r="C370" s="18" t="s">
        <v>877</v>
      </c>
      <c r="D370" s="19" t="s">
        <v>878</v>
      </c>
      <c r="E370" s="20"/>
      <c r="F370" s="21">
        <f>ROUND(37.25*(1+G2/100),2)</f>
        <v>37.25</v>
      </c>
      <c r="G370" s="20"/>
    </row>
    <row r="371" spans="1:7" ht="39.75" customHeight="1" thickBot="1" x14ac:dyDescent="0.25">
      <c r="A371" s="20"/>
      <c r="B371" s="20"/>
      <c r="C371" s="20"/>
      <c r="D371" s="44" t="s">
        <v>879</v>
      </c>
      <c r="E371" s="44"/>
      <c r="F371" s="44"/>
      <c r="G371" s="44"/>
    </row>
    <row r="372" spans="1:7" ht="15.4" customHeight="1" thickBot="1" x14ac:dyDescent="0.25">
      <c r="A372" s="22"/>
      <c r="B372" s="22"/>
      <c r="C372" s="22"/>
      <c r="D372" s="23" t="s">
        <v>880</v>
      </c>
      <c r="E372" s="24"/>
      <c r="F372" s="24"/>
      <c r="G372" s="24"/>
    </row>
    <row r="373" spans="1:7" ht="31.7" customHeight="1" thickBot="1" x14ac:dyDescent="0.25">
      <c r="A373" s="25" t="s">
        <v>881</v>
      </c>
      <c r="B373" s="25" t="s">
        <v>882</v>
      </c>
      <c r="C373" s="26"/>
      <c r="D373" s="27" t="s">
        <v>883</v>
      </c>
      <c r="E373" s="26"/>
      <c r="F373" s="26"/>
      <c r="G373" s="26"/>
    </row>
    <row r="374" spans="1:7" ht="21.4" customHeight="1" thickBot="1" x14ac:dyDescent="0.25">
      <c r="A374" s="5" t="s">
        <v>884</v>
      </c>
      <c r="B374" s="18" t="s">
        <v>885</v>
      </c>
      <c r="C374" s="18" t="s">
        <v>886</v>
      </c>
      <c r="D374" s="19" t="s">
        <v>887</v>
      </c>
      <c r="E374" s="20"/>
      <c r="F374" s="21">
        <f>ROUND(69.9*(1+G2/100),2)</f>
        <v>69.900000000000006</v>
      </c>
      <c r="G374" s="20"/>
    </row>
    <row r="375" spans="1:7" ht="76.900000000000006" customHeight="1" thickBot="1" x14ac:dyDescent="0.25">
      <c r="A375" s="20"/>
      <c r="B375" s="20"/>
      <c r="C375" s="20"/>
      <c r="D375" s="44" t="s">
        <v>888</v>
      </c>
      <c r="E375" s="44"/>
      <c r="F375" s="44"/>
      <c r="G375" s="44"/>
    </row>
    <row r="376" spans="1:7" ht="15.4" customHeight="1" thickBot="1" x14ac:dyDescent="0.25">
      <c r="A376" s="5" t="s">
        <v>889</v>
      </c>
      <c r="B376" s="18" t="s">
        <v>890</v>
      </c>
      <c r="C376" s="18" t="s">
        <v>891</v>
      </c>
      <c r="D376" s="19" t="s">
        <v>892</v>
      </c>
      <c r="E376" s="20"/>
      <c r="F376" s="21">
        <f>ROUND(16.95*(1+G2/100),2)</f>
        <v>16.95</v>
      </c>
      <c r="G376" s="20"/>
    </row>
    <row r="377" spans="1:7" ht="30.6" customHeight="1" thickBot="1" x14ac:dyDescent="0.25">
      <c r="A377" s="20"/>
      <c r="B377" s="20"/>
      <c r="C377" s="20"/>
      <c r="D377" s="44" t="s">
        <v>893</v>
      </c>
      <c r="E377" s="44"/>
      <c r="F377" s="44"/>
      <c r="G377" s="44"/>
    </row>
    <row r="378" spans="1:7" ht="15.4" customHeight="1" thickBot="1" x14ac:dyDescent="0.25">
      <c r="A378" s="5" t="s">
        <v>894</v>
      </c>
      <c r="B378" s="18" t="s">
        <v>895</v>
      </c>
      <c r="C378" s="18" t="s">
        <v>896</v>
      </c>
      <c r="D378" s="19" t="s">
        <v>897</v>
      </c>
      <c r="E378" s="20"/>
      <c r="F378" s="21">
        <f>ROUND(22.65*(1+G2/100),2)</f>
        <v>22.65</v>
      </c>
      <c r="G378" s="20"/>
    </row>
    <row r="379" spans="1:7" ht="49.15" customHeight="1" thickBot="1" x14ac:dyDescent="0.25">
      <c r="A379" s="20"/>
      <c r="B379" s="20"/>
      <c r="C379" s="20"/>
      <c r="D379" s="44" t="s">
        <v>898</v>
      </c>
      <c r="E379" s="44"/>
      <c r="F379" s="44"/>
      <c r="G379" s="44"/>
    </row>
    <row r="380" spans="1:7" ht="15.4" customHeight="1" thickBot="1" x14ac:dyDescent="0.25">
      <c r="A380" s="5" t="s">
        <v>899</v>
      </c>
      <c r="B380" s="18" t="s">
        <v>900</v>
      </c>
      <c r="C380" s="18" t="s">
        <v>901</v>
      </c>
      <c r="D380" s="19" t="s">
        <v>902</v>
      </c>
      <c r="E380" s="20"/>
      <c r="F380" s="21">
        <f>ROUND(37.25*(1+G2/100),2)</f>
        <v>37.25</v>
      </c>
      <c r="G380" s="20"/>
    </row>
    <row r="381" spans="1:7" ht="39.75" customHeight="1" thickBot="1" x14ac:dyDescent="0.25">
      <c r="A381" s="20"/>
      <c r="B381" s="20"/>
      <c r="C381" s="20"/>
      <c r="D381" s="44" t="s">
        <v>903</v>
      </c>
      <c r="E381" s="44"/>
      <c r="F381" s="44"/>
      <c r="G381" s="44"/>
    </row>
    <row r="382" spans="1:7" ht="15.4" customHeight="1" thickBot="1" x14ac:dyDescent="0.25">
      <c r="A382" s="22"/>
      <c r="B382" s="22"/>
      <c r="C382" s="22"/>
      <c r="D382" s="23" t="s">
        <v>904</v>
      </c>
      <c r="E382" s="24"/>
      <c r="F382" s="24"/>
      <c r="G382" s="24"/>
    </row>
    <row r="383" spans="1:7" ht="15.4" customHeight="1" thickBot="1" x14ac:dyDescent="0.25">
      <c r="A383" s="28"/>
      <c r="B383" s="28"/>
      <c r="C383" s="28"/>
      <c r="D383" s="29" t="s">
        <v>905</v>
      </c>
      <c r="E383" s="30"/>
      <c r="F383" s="30"/>
      <c r="G383" s="30"/>
    </row>
    <row r="384" spans="1:7" ht="15.4" customHeight="1" thickBot="1" x14ac:dyDescent="0.25">
      <c r="A384" s="28"/>
      <c r="B384" s="28"/>
      <c r="C384" s="28"/>
      <c r="D384" s="34" t="s">
        <v>906</v>
      </c>
      <c r="E384" s="35"/>
      <c r="F384" s="35"/>
      <c r="G384" s="35"/>
    </row>
    <row r="385" spans="1:7" ht="15.4" customHeight="1" thickBot="1" x14ac:dyDescent="0.25">
      <c r="A385" s="36" t="s">
        <v>907</v>
      </c>
      <c r="B385" s="36" t="s">
        <v>908</v>
      </c>
      <c r="C385" s="37"/>
      <c r="D385" s="38" t="s">
        <v>909</v>
      </c>
      <c r="E385" s="37"/>
      <c r="F385" s="37"/>
      <c r="G385" s="37"/>
    </row>
    <row r="386" spans="1:7" ht="15.4" customHeight="1" thickBot="1" x14ac:dyDescent="0.25">
      <c r="A386" s="12" t="s">
        <v>910</v>
      </c>
      <c r="B386" s="12" t="s">
        <v>911</v>
      </c>
      <c r="C386" s="13"/>
      <c r="D386" s="14" t="s">
        <v>912</v>
      </c>
      <c r="E386" s="13"/>
      <c r="F386" s="13"/>
      <c r="G386" s="13"/>
    </row>
    <row r="387" spans="1:7" ht="21.4" customHeight="1" thickBot="1" x14ac:dyDescent="0.25">
      <c r="A387" s="5" t="s">
        <v>913</v>
      </c>
      <c r="B387" s="18" t="s">
        <v>914</v>
      </c>
      <c r="C387" s="18" t="s">
        <v>915</v>
      </c>
      <c r="D387" s="19" t="s">
        <v>916</v>
      </c>
      <c r="E387" s="20"/>
      <c r="F387" s="21">
        <f>ROUND(9.5*(1+G2/100),2)</f>
        <v>9.5</v>
      </c>
      <c r="G387" s="20"/>
    </row>
    <row r="388" spans="1:7" ht="95.25" customHeight="1" thickBot="1" x14ac:dyDescent="0.25">
      <c r="A388" s="20"/>
      <c r="B388" s="20"/>
      <c r="C388" s="20"/>
      <c r="D388" s="44" t="s">
        <v>917</v>
      </c>
      <c r="E388" s="44"/>
      <c r="F388" s="44"/>
      <c r="G388" s="44"/>
    </row>
    <row r="389" spans="1:7" ht="21.4" customHeight="1" thickBot="1" x14ac:dyDescent="0.25">
      <c r="A389" s="5" t="s">
        <v>918</v>
      </c>
      <c r="B389" s="18" t="s">
        <v>919</v>
      </c>
      <c r="C389" s="18" t="s">
        <v>920</v>
      </c>
      <c r="D389" s="19" t="s">
        <v>921</v>
      </c>
      <c r="E389" s="20"/>
      <c r="F389" s="21">
        <f>ROUND(11.5*(1+G2/100),2)</f>
        <v>11.5</v>
      </c>
      <c r="G389" s="20"/>
    </row>
    <row r="390" spans="1:7" ht="95.25" customHeight="1" thickBot="1" x14ac:dyDescent="0.25">
      <c r="A390" s="20"/>
      <c r="B390" s="20"/>
      <c r="C390" s="20"/>
      <c r="D390" s="44" t="s">
        <v>922</v>
      </c>
      <c r="E390" s="44"/>
      <c r="F390" s="44"/>
      <c r="G390" s="44"/>
    </row>
    <row r="391" spans="1:7" ht="21.4" customHeight="1" thickBot="1" x14ac:dyDescent="0.25">
      <c r="A391" s="5" t="s">
        <v>923</v>
      </c>
      <c r="B391" s="18" t="s">
        <v>924</v>
      </c>
      <c r="C391" s="18" t="s">
        <v>925</v>
      </c>
      <c r="D391" s="19" t="s">
        <v>926</v>
      </c>
      <c r="E391" s="20"/>
      <c r="F391" s="21">
        <f>ROUND(18.3*(1+G2/100),2)</f>
        <v>18.3</v>
      </c>
      <c r="G391" s="20"/>
    </row>
    <row r="392" spans="1:7" ht="67.5" customHeight="1" thickBot="1" x14ac:dyDescent="0.25">
      <c r="A392" s="20"/>
      <c r="B392" s="20"/>
      <c r="C392" s="20"/>
      <c r="D392" s="44" t="s">
        <v>927</v>
      </c>
      <c r="E392" s="44"/>
      <c r="F392" s="44"/>
      <c r="G392" s="44"/>
    </row>
    <row r="393" spans="1:7" ht="21.4" customHeight="1" thickBot="1" x14ac:dyDescent="0.25">
      <c r="A393" s="5" t="s">
        <v>928</v>
      </c>
      <c r="B393" s="18" t="s">
        <v>929</v>
      </c>
      <c r="C393" s="18" t="s">
        <v>930</v>
      </c>
      <c r="D393" s="19" t="s">
        <v>931</v>
      </c>
      <c r="E393" s="20"/>
      <c r="F393" s="21">
        <f>ROUND(16.2*(1+G2/100),2)</f>
        <v>16.2</v>
      </c>
      <c r="G393" s="20"/>
    </row>
    <row r="394" spans="1:7" ht="67.5" customHeight="1" thickBot="1" x14ac:dyDescent="0.25">
      <c r="A394" s="20"/>
      <c r="B394" s="20"/>
      <c r="C394" s="20"/>
      <c r="D394" s="44" t="s">
        <v>932</v>
      </c>
      <c r="E394" s="44"/>
      <c r="F394" s="44"/>
      <c r="G394" s="44"/>
    </row>
    <row r="395" spans="1:7" ht="21.4" customHeight="1" thickBot="1" x14ac:dyDescent="0.25">
      <c r="A395" s="5" t="s">
        <v>933</v>
      </c>
      <c r="B395" s="18" t="s">
        <v>934</v>
      </c>
      <c r="C395" s="18" t="s">
        <v>935</v>
      </c>
      <c r="D395" s="19" t="s">
        <v>936</v>
      </c>
      <c r="E395" s="20"/>
      <c r="F395" s="21">
        <f>ROUND(9.5*(1+G2/100),2)</f>
        <v>9.5</v>
      </c>
      <c r="G395" s="20"/>
    </row>
    <row r="396" spans="1:7" ht="58.35" customHeight="1" thickBot="1" x14ac:dyDescent="0.25">
      <c r="A396" s="20"/>
      <c r="B396" s="20"/>
      <c r="C396" s="20"/>
      <c r="D396" s="44" t="s">
        <v>937</v>
      </c>
      <c r="E396" s="44"/>
      <c r="F396" s="44"/>
      <c r="G396" s="44"/>
    </row>
    <row r="397" spans="1:7" ht="21.4" customHeight="1" thickBot="1" x14ac:dyDescent="0.25">
      <c r="A397" s="5" t="s">
        <v>938</v>
      </c>
      <c r="B397" s="18" t="s">
        <v>939</v>
      </c>
      <c r="C397" s="18" t="s">
        <v>940</v>
      </c>
      <c r="D397" s="19" t="s">
        <v>941</v>
      </c>
      <c r="E397" s="20"/>
      <c r="F397" s="21">
        <f>ROUND(12.5*(1+G2/100),2)</f>
        <v>12.5</v>
      </c>
      <c r="G397" s="20"/>
    </row>
    <row r="398" spans="1:7" ht="58.35" customHeight="1" thickBot="1" x14ac:dyDescent="0.25">
      <c r="A398" s="20"/>
      <c r="B398" s="20"/>
      <c r="C398" s="20"/>
      <c r="D398" s="44" t="s">
        <v>942</v>
      </c>
      <c r="E398" s="44"/>
      <c r="F398" s="44"/>
      <c r="G398" s="44"/>
    </row>
    <row r="399" spans="1:7" ht="15.4" customHeight="1" thickBot="1" x14ac:dyDescent="0.25">
      <c r="A399" s="22"/>
      <c r="B399" s="22"/>
      <c r="C399" s="22"/>
      <c r="D399" s="39" t="s">
        <v>943</v>
      </c>
      <c r="E399" s="40"/>
      <c r="F399" s="40"/>
      <c r="G399" s="40"/>
    </row>
    <row r="400" spans="1:7" ht="15.4" customHeight="1" thickBot="1" x14ac:dyDescent="0.25">
      <c r="A400" s="31" t="s">
        <v>944</v>
      </c>
      <c r="B400" s="31" t="s">
        <v>945</v>
      </c>
      <c r="C400" s="32"/>
      <c r="D400" s="33" t="s">
        <v>946</v>
      </c>
      <c r="E400" s="32"/>
      <c r="F400" s="32"/>
      <c r="G400" s="32"/>
    </row>
    <row r="401" spans="1:7" ht="15.4" customHeight="1" thickBot="1" x14ac:dyDescent="0.25">
      <c r="A401" s="5" t="s">
        <v>947</v>
      </c>
      <c r="B401" s="18" t="s">
        <v>948</v>
      </c>
      <c r="C401" s="18" t="s">
        <v>949</v>
      </c>
      <c r="D401" s="19" t="s">
        <v>950</v>
      </c>
      <c r="E401" s="20"/>
      <c r="F401" s="21">
        <f>ROUND(7.2*(1+G2/100),2)</f>
        <v>7.2</v>
      </c>
      <c r="G401" s="20"/>
    </row>
    <row r="402" spans="1:7" ht="21.4" customHeight="1" thickBot="1" x14ac:dyDescent="0.25">
      <c r="A402" s="20"/>
      <c r="B402" s="20"/>
      <c r="C402" s="20"/>
      <c r="D402" s="44" t="s">
        <v>951</v>
      </c>
      <c r="E402" s="44"/>
      <c r="F402" s="44"/>
      <c r="G402" s="44"/>
    </row>
    <row r="403" spans="1:7" ht="15.4" customHeight="1" thickBot="1" x14ac:dyDescent="0.25">
      <c r="A403" s="5" t="s">
        <v>952</v>
      </c>
      <c r="B403" s="18" t="s">
        <v>953</v>
      </c>
      <c r="C403" s="18" t="s">
        <v>954</v>
      </c>
      <c r="D403" s="19" t="s">
        <v>955</v>
      </c>
      <c r="E403" s="20"/>
      <c r="F403" s="21">
        <f>ROUND(14.4*(1+G2/100),2)</f>
        <v>14.4</v>
      </c>
      <c r="G403" s="20"/>
    </row>
    <row r="404" spans="1:7" ht="21.4" customHeight="1" thickBot="1" x14ac:dyDescent="0.25">
      <c r="A404" s="20"/>
      <c r="B404" s="20"/>
      <c r="C404" s="20"/>
      <c r="D404" s="44" t="s">
        <v>956</v>
      </c>
      <c r="E404" s="44"/>
      <c r="F404" s="44"/>
      <c r="G404" s="44"/>
    </row>
    <row r="405" spans="1:7" ht="15.4" customHeight="1" thickBot="1" x14ac:dyDescent="0.25">
      <c r="A405" s="5" t="s">
        <v>957</v>
      </c>
      <c r="B405" s="18" t="s">
        <v>958</v>
      </c>
      <c r="C405" s="18" t="s">
        <v>959</v>
      </c>
      <c r="D405" s="19" t="s">
        <v>960</v>
      </c>
      <c r="E405" s="20"/>
      <c r="F405" s="21">
        <f>ROUND(28.8*(1+G2/100),2)</f>
        <v>28.8</v>
      </c>
      <c r="G405" s="20"/>
    </row>
    <row r="406" spans="1:7" ht="21.4" customHeight="1" thickBot="1" x14ac:dyDescent="0.25">
      <c r="A406" s="20"/>
      <c r="B406" s="20"/>
      <c r="C406" s="20"/>
      <c r="D406" s="44" t="s">
        <v>961</v>
      </c>
      <c r="E406" s="44"/>
      <c r="F406" s="44"/>
      <c r="G406" s="44"/>
    </row>
    <row r="407" spans="1:7" ht="21.4" customHeight="1" thickBot="1" x14ac:dyDescent="0.25">
      <c r="A407" s="5" t="s">
        <v>962</v>
      </c>
      <c r="B407" s="18" t="s">
        <v>963</v>
      </c>
      <c r="C407" s="18" t="s">
        <v>964</v>
      </c>
      <c r="D407" s="19" t="s">
        <v>965</v>
      </c>
      <c r="E407" s="20"/>
      <c r="F407" s="21">
        <f>ROUND(25*(1+G2/100),2)</f>
        <v>25</v>
      </c>
      <c r="G407" s="20"/>
    </row>
    <row r="408" spans="1:7" ht="21.4" customHeight="1" thickBot="1" x14ac:dyDescent="0.25">
      <c r="A408" s="20"/>
      <c r="B408" s="20"/>
      <c r="C408" s="20"/>
      <c r="D408" s="44" t="s">
        <v>966</v>
      </c>
      <c r="E408" s="44"/>
      <c r="F408" s="44"/>
      <c r="G408" s="44"/>
    </row>
    <row r="409" spans="1:7" ht="15.4" customHeight="1" thickBot="1" x14ac:dyDescent="0.25">
      <c r="A409" s="22"/>
      <c r="B409" s="22"/>
      <c r="C409" s="22"/>
      <c r="D409" s="39" t="s">
        <v>967</v>
      </c>
      <c r="E409" s="40"/>
      <c r="F409" s="40"/>
      <c r="G409" s="40"/>
    </row>
    <row r="410" spans="1:7" ht="15.4" customHeight="1" thickBot="1" x14ac:dyDescent="0.25">
      <c r="A410" s="31" t="s">
        <v>968</v>
      </c>
      <c r="B410" s="31" t="s">
        <v>969</v>
      </c>
      <c r="C410" s="32"/>
      <c r="D410" s="33" t="s">
        <v>970</v>
      </c>
      <c r="E410" s="32"/>
      <c r="F410" s="32"/>
      <c r="G410" s="32"/>
    </row>
    <row r="411" spans="1:7" ht="15.4" customHeight="1" thickBot="1" x14ac:dyDescent="0.25">
      <c r="A411" s="45" t="s">
        <v>971</v>
      </c>
      <c r="B411" s="46" t="s">
        <v>972</v>
      </c>
      <c r="C411" s="46" t="s">
        <v>973</v>
      </c>
      <c r="D411" s="47" t="s">
        <v>974</v>
      </c>
      <c r="E411" s="48"/>
      <c r="F411" s="50">
        <f>ROUND(0*(1+G2/100),2)</f>
        <v>0</v>
      </c>
      <c r="G411" s="48"/>
    </row>
    <row r="412" spans="1:7" ht="12.2" customHeight="1" thickBot="1" x14ac:dyDescent="0.25">
      <c r="A412" s="48"/>
      <c r="B412" s="48"/>
      <c r="C412" s="48"/>
      <c r="D412" s="49" t="s">
        <v>975</v>
      </c>
      <c r="E412" s="49"/>
      <c r="F412" s="49"/>
      <c r="G412" s="49"/>
    </row>
    <row r="413" spans="1:7" ht="15.4" customHeight="1" thickBot="1" x14ac:dyDescent="0.25">
      <c r="A413" s="45" t="s">
        <v>976</v>
      </c>
      <c r="B413" s="46" t="s">
        <v>977</v>
      </c>
      <c r="C413" s="46" t="s">
        <v>978</v>
      </c>
      <c r="D413" s="47" t="s">
        <v>979</v>
      </c>
      <c r="E413" s="48"/>
      <c r="F413" s="50">
        <f>ROUND(0*(1+G2/100),2)</f>
        <v>0</v>
      </c>
      <c r="G413" s="48"/>
    </row>
    <row r="414" spans="1:7" ht="12.2" customHeight="1" thickBot="1" x14ac:dyDescent="0.25">
      <c r="A414" s="48"/>
      <c r="B414" s="48"/>
      <c r="C414" s="48"/>
      <c r="D414" s="49" t="s">
        <v>980</v>
      </c>
      <c r="E414" s="49"/>
      <c r="F414" s="49"/>
      <c r="G414" s="49"/>
    </row>
    <row r="415" spans="1:7" ht="15.4" customHeight="1" thickBot="1" x14ac:dyDescent="0.25">
      <c r="A415" s="45" t="s">
        <v>981</v>
      </c>
      <c r="B415" s="46" t="s">
        <v>982</v>
      </c>
      <c r="C415" s="46" t="s">
        <v>983</v>
      </c>
      <c r="D415" s="47" t="s">
        <v>984</v>
      </c>
      <c r="E415" s="48"/>
      <c r="F415" s="50">
        <f>ROUND(0*(1+G2/100),2)</f>
        <v>0</v>
      </c>
      <c r="G415" s="48"/>
    </row>
    <row r="416" spans="1:7" ht="12.2" customHeight="1" thickBot="1" x14ac:dyDescent="0.25">
      <c r="A416" s="48"/>
      <c r="B416" s="48"/>
      <c r="C416" s="48"/>
      <c r="D416" s="49" t="s">
        <v>985</v>
      </c>
      <c r="E416" s="49"/>
      <c r="F416" s="49"/>
      <c r="G416" s="49"/>
    </row>
    <row r="417" spans="1:7" ht="15.4" customHeight="1" thickBot="1" x14ac:dyDescent="0.25">
      <c r="A417" s="45" t="s">
        <v>986</v>
      </c>
      <c r="B417" s="46" t="s">
        <v>987</v>
      </c>
      <c r="C417" s="46" t="s">
        <v>988</v>
      </c>
      <c r="D417" s="47" t="s">
        <v>989</v>
      </c>
      <c r="E417" s="48"/>
      <c r="F417" s="50">
        <f>ROUND(0*(1+G2/100),2)</f>
        <v>0</v>
      </c>
      <c r="G417" s="48"/>
    </row>
    <row r="418" spans="1:7" ht="12.2" customHeight="1" thickBot="1" x14ac:dyDescent="0.25">
      <c r="A418" s="20"/>
      <c r="B418" s="20"/>
      <c r="C418" s="20"/>
      <c r="D418" s="44" t="s">
        <v>990</v>
      </c>
      <c r="E418" s="44"/>
      <c r="F418" s="44"/>
      <c r="G418" s="44"/>
    </row>
    <row r="419" spans="1:7" ht="15.4" customHeight="1" thickBot="1" x14ac:dyDescent="0.25">
      <c r="A419" s="22"/>
      <c r="B419" s="22"/>
      <c r="C419" s="22"/>
      <c r="D419" s="39" t="s">
        <v>991</v>
      </c>
      <c r="E419" s="40"/>
      <c r="F419" s="40"/>
      <c r="G419" s="40"/>
    </row>
    <row r="420" spans="1:7" ht="15.4" customHeight="1" thickBot="1" x14ac:dyDescent="0.25">
      <c r="A420" s="28"/>
      <c r="B420" s="28"/>
      <c r="C420" s="28"/>
      <c r="D420" s="34" t="s">
        <v>992</v>
      </c>
      <c r="E420" s="35"/>
      <c r="F420" s="35"/>
      <c r="G420" s="35"/>
    </row>
    <row r="421" spans="1:7" ht="15.4" customHeight="1" thickBot="1" x14ac:dyDescent="0.25">
      <c r="A421" s="28"/>
      <c r="B421" s="28"/>
      <c r="C421" s="28"/>
      <c r="D421" s="41" t="s">
        <v>993</v>
      </c>
      <c r="E421" s="42"/>
      <c r="F421" s="42"/>
      <c r="G421" s="42"/>
    </row>
  </sheetData>
  <mergeCells count="150">
    <mergeCell ref="D406:G406"/>
    <mergeCell ref="D408:G408"/>
    <mergeCell ref="D412:G412"/>
    <mergeCell ref="D414:G414"/>
    <mergeCell ref="D416:G416"/>
    <mergeCell ref="D418:G418"/>
    <mergeCell ref="D381:G381"/>
    <mergeCell ref="D388:G388"/>
    <mergeCell ref="D390:G390"/>
    <mergeCell ref="D392:G392"/>
    <mergeCell ref="D394:G394"/>
    <mergeCell ref="D396:G396"/>
    <mergeCell ref="D398:G398"/>
    <mergeCell ref="D402:G402"/>
    <mergeCell ref="D404:G404"/>
    <mergeCell ref="D359:G359"/>
    <mergeCell ref="D361:G361"/>
    <mergeCell ref="D365:G365"/>
    <mergeCell ref="D367:G367"/>
    <mergeCell ref="D369:G369"/>
    <mergeCell ref="D371:G371"/>
    <mergeCell ref="D375:G375"/>
    <mergeCell ref="D377:G377"/>
    <mergeCell ref="D379:G379"/>
    <mergeCell ref="D331:G331"/>
    <mergeCell ref="D335:G335"/>
    <mergeCell ref="D339:G339"/>
    <mergeCell ref="D345:G345"/>
    <mergeCell ref="D347:G347"/>
    <mergeCell ref="D349:G349"/>
    <mergeCell ref="D351:G351"/>
    <mergeCell ref="D355:G355"/>
    <mergeCell ref="D357:G357"/>
    <mergeCell ref="D293:G293"/>
    <mergeCell ref="D295:G295"/>
    <mergeCell ref="D297:G297"/>
    <mergeCell ref="D303:G303"/>
    <mergeCell ref="D307:G307"/>
    <mergeCell ref="D311:G311"/>
    <mergeCell ref="D317:G317"/>
    <mergeCell ref="D321:G321"/>
    <mergeCell ref="D325:G325"/>
    <mergeCell ref="D269:G269"/>
    <mergeCell ref="D271:G271"/>
    <mergeCell ref="D273:G273"/>
    <mergeCell ref="D277:G277"/>
    <mergeCell ref="D279:G279"/>
    <mergeCell ref="D281:G281"/>
    <mergeCell ref="D285:G285"/>
    <mergeCell ref="D287:G287"/>
    <mergeCell ref="D289:G289"/>
    <mergeCell ref="D243:G243"/>
    <mergeCell ref="D245:G245"/>
    <mergeCell ref="D247:G247"/>
    <mergeCell ref="D251:G251"/>
    <mergeCell ref="D253:G253"/>
    <mergeCell ref="D255:G255"/>
    <mergeCell ref="D259:G259"/>
    <mergeCell ref="D261:G261"/>
    <mergeCell ref="D263:G263"/>
    <mergeCell ref="D219:G219"/>
    <mergeCell ref="D221:G221"/>
    <mergeCell ref="D223:G223"/>
    <mergeCell ref="D225:G225"/>
    <mergeCell ref="D231:G231"/>
    <mergeCell ref="D233:G233"/>
    <mergeCell ref="D235:G235"/>
    <mergeCell ref="D237:G237"/>
    <mergeCell ref="D241:G241"/>
    <mergeCell ref="D197:G197"/>
    <mergeCell ref="D199:G199"/>
    <mergeCell ref="D201:G201"/>
    <mergeCell ref="D203:G203"/>
    <mergeCell ref="D207:G207"/>
    <mergeCell ref="D209:G209"/>
    <mergeCell ref="D211:G211"/>
    <mergeCell ref="D213:G213"/>
    <mergeCell ref="D215:G215"/>
    <mergeCell ref="D171:G171"/>
    <mergeCell ref="D175:G175"/>
    <mergeCell ref="D177:G177"/>
    <mergeCell ref="D179:G179"/>
    <mergeCell ref="D181:G181"/>
    <mergeCell ref="D185:G185"/>
    <mergeCell ref="D187:G187"/>
    <mergeCell ref="D189:G189"/>
    <mergeCell ref="D195:G195"/>
    <mergeCell ref="D147:G147"/>
    <mergeCell ref="D149:G149"/>
    <mergeCell ref="D151:G151"/>
    <mergeCell ref="D155:G155"/>
    <mergeCell ref="D157:G157"/>
    <mergeCell ref="D159:G159"/>
    <mergeCell ref="D165:G165"/>
    <mergeCell ref="D167:G167"/>
    <mergeCell ref="D169:G169"/>
    <mergeCell ref="D121:G121"/>
    <mergeCell ref="D125:G125"/>
    <mergeCell ref="D127:G127"/>
    <mergeCell ref="D129:G129"/>
    <mergeCell ref="D135:G135"/>
    <mergeCell ref="D137:G137"/>
    <mergeCell ref="D139:G139"/>
    <mergeCell ref="D141:G141"/>
    <mergeCell ref="D145:G145"/>
    <mergeCell ref="D97:G97"/>
    <mergeCell ref="D99:G99"/>
    <mergeCell ref="D105:G105"/>
    <mergeCell ref="D107:G107"/>
    <mergeCell ref="D109:G109"/>
    <mergeCell ref="D111:G111"/>
    <mergeCell ref="D115:G115"/>
    <mergeCell ref="D117:G117"/>
    <mergeCell ref="D119:G119"/>
    <mergeCell ref="D75:G75"/>
    <mergeCell ref="D77:G77"/>
    <mergeCell ref="D79:G79"/>
    <mergeCell ref="D81:G81"/>
    <mergeCell ref="D85:G85"/>
    <mergeCell ref="D87:G87"/>
    <mergeCell ref="D89:G89"/>
    <mergeCell ref="D91:G91"/>
    <mergeCell ref="D95:G95"/>
    <mergeCell ref="D51:G51"/>
    <mergeCell ref="D53:G53"/>
    <mergeCell ref="D55:G55"/>
    <mergeCell ref="D57:G57"/>
    <mergeCell ref="D59:G59"/>
    <mergeCell ref="D63:G63"/>
    <mergeCell ref="D65:G65"/>
    <mergeCell ref="D67:G67"/>
    <mergeCell ref="D69:G69"/>
    <mergeCell ref="D25:G25"/>
    <mergeCell ref="D29:G29"/>
    <mergeCell ref="D31:G31"/>
    <mergeCell ref="D33:G33"/>
    <mergeCell ref="D39:G39"/>
    <mergeCell ref="D41:G41"/>
    <mergeCell ref="D43:G43"/>
    <mergeCell ref="D45:G45"/>
    <mergeCell ref="D47:G47"/>
    <mergeCell ref="B1:G1"/>
    <mergeCell ref="A2:D2"/>
    <mergeCell ref="D9:G9"/>
    <mergeCell ref="D11:G11"/>
    <mergeCell ref="D13:G13"/>
    <mergeCell ref="D15:G15"/>
    <mergeCell ref="D19:G19"/>
    <mergeCell ref="D21:G21"/>
    <mergeCell ref="D23:G23"/>
  </mergeCells>
  <pageMargins left="0.62007900000000005" right="0.472441" top="1.1811020000000001" bottom="0.472441" header="0" footer="0"/>
  <pageSetup paperSize="9" orientation="landscape" r:id="rId1"/>
  <rowBreaks count="2" manualBreakCount="2">
    <brk max="16383" man="1"/>
    <brk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JAVIER</cp:lastModifiedBy>
  <dcterms:modified xsi:type="dcterms:W3CDTF">2018-03-31T09:58:04Z</dcterms:modified>
</cp:coreProperties>
</file>